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125" windowHeight="7980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state="hidden" r:id="rId6"/>
    <sheet name="POS.DIO VOŠTARNICA" sheetId="11" r:id="rId7"/>
  </sheets>
  <definedNames>
    <definedName name="_xlnm.Print_Area" localSheetId="0">SAŽETAK!$B$1:$L$27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1" l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9" i="11"/>
  <c r="G198" i="11" l="1"/>
  <c r="G223" i="11"/>
  <c r="G7" i="11"/>
  <c r="G118" i="11"/>
  <c r="G117" i="11" s="1"/>
  <c r="G116" i="11" s="1"/>
  <c r="F191" i="11" l="1"/>
  <c r="F160" i="11"/>
  <c r="F159" i="11" s="1"/>
  <c r="F158" i="11" s="1"/>
  <c r="F148" i="11"/>
  <c r="F27" i="5"/>
  <c r="H31" i="5"/>
  <c r="F13" i="5"/>
  <c r="H17" i="5"/>
  <c r="F32" i="5"/>
  <c r="F18" i="5"/>
  <c r="F8" i="8" l="1"/>
  <c r="K95" i="3"/>
  <c r="K82" i="3"/>
  <c r="J12" i="3"/>
  <c r="J15" i="3"/>
  <c r="J19" i="3"/>
  <c r="J22" i="3"/>
  <c r="J26" i="3"/>
  <c r="J10" i="3" s="1"/>
  <c r="J11" i="3" s="1"/>
  <c r="J42" i="3"/>
  <c r="J41" i="3" s="1"/>
  <c r="J44" i="3"/>
  <c r="J46" i="3"/>
  <c r="J49" i="3"/>
  <c r="J53" i="3"/>
  <c r="J60" i="3"/>
  <c r="J71" i="3"/>
  <c r="J78" i="3"/>
  <c r="J82" i="3"/>
  <c r="J81" i="3" s="1"/>
  <c r="J86" i="3"/>
  <c r="J85" i="3" s="1"/>
  <c r="J87" i="3"/>
  <c r="J95" i="3"/>
  <c r="J48" i="3" l="1"/>
  <c r="J39" i="3" s="1"/>
  <c r="J38" i="3" s="1"/>
  <c r="E232" i="11"/>
  <c r="E231" i="11" s="1"/>
  <c r="E229" i="11"/>
  <c r="E227" i="11"/>
  <c r="E225" i="11"/>
  <c r="E98" i="11"/>
  <c r="I97" i="3"/>
  <c r="I95" i="3"/>
  <c r="I23" i="3"/>
  <c r="E224" i="11" l="1"/>
  <c r="E223" i="11" s="1"/>
  <c r="E222" i="11" s="1"/>
  <c r="H95" i="3"/>
  <c r="H97" i="3"/>
  <c r="H99" i="3"/>
  <c r="K15" i="3"/>
  <c r="I26" i="3"/>
  <c r="H19" i="3"/>
  <c r="F198" i="11" l="1"/>
  <c r="F197" i="11" s="1"/>
  <c r="F193" i="11"/>
  <c r="F195" i="11"/>
  <c r="F190" i="11" l="1"/>
  <c r="F189" i="11" s="1"/>
  <c r="F188" i="11" s="1"/>
  <c r="F187" i="11" s="1"/>
  <c r="G104" i="11"/>
  <c r="G103" i="11" s="1"/>
  <c r="G75" i="11"/>
  <c r="G173" i="11" l="1"/>
  <c r="H173" i="11" s="1"/>
  <c r="F36" i="11"/>
  <c r="G36" i="11"/>
  <c r="F152" i="11"/>
  <c r="F155" i="11"/>
  <c r="G154" i="11"/>
  <c r="G160" i="11"/>
  <c r="G159" i="11" s="1"/>
  <c r="G158" i="11" s="1"/>
  <c r="G152" i="11" s="1"/>
  <c r="G225" i="11"/>
  <c r="F225" i="11"/>
  <c r="G227" i="11"/>
  <c r="F227" i="11"/>
  <c r="G229" i="11"/>
  <c r="F229" i="11"/>
  <c r="G232" i="11"/>
  <c r="G231" i="11" s="1"/>
  <c r="F232" i="11"/>
  <c r="F231" i="11" s="1"/>
  <c r="G168" i="11"/>
  <c r="E97" i="11"/>
  <c r="G98" i="11"/>
  <c r="G96" i="11" s="1"/>
  <c r="G94" i="11"/>
  <c r="G144" i="11"/>
  <c r="G143" i="11" s="1"/>
  <c r="G148" i="11"/>
  <c r="F7" i="8"/>
  <c r="F224" i="11" l="1"/>
  <c r="G224" i="11"/>
  <c r="G222" i="11" s="1"/>
  <c r="G97" i="11"/>
  <c r="K53" i="3"/>
  <c r="K60" i="3"/>
  <c r="K71" i="3"/>
  <c r="K87" i="3"/>
  <c r="K86" i="3" s="1"/>
  <c r="K85" i="3" s="1"/>
  <c r="K81" i="3"/>
  <c r="K78" i="3"/>
  <c r="K49" i="3"/>
  <c r="K42" i="3"/>
  <c r="K44" i="3"/>
  <c r="K46" i="3"/>
  <c r="K23" i="3"/>
  <c r="K22" i="3" s="1"/>
  <c r="K19" i="3"/>
  <c r="K12" i="3"/>
  <c r="F223" i="11" l="1"/>
  <c r="K48" i="3"/>
  <c r="K41" i="3"/>
  <c r="K11" i="3"/>
  <c r="F104" i="11"/>
  <c r="F144" i="11"/>
  <c r="F173" i="11"/>
  <c r="F185" i="11"/>
  <c r="F168" i="11"/>
  <c r="F98" i="11"/>
  <c r="F75" i="11"/>
  <c r="F94" i="11"/>
  <c r="F68" i="11"/>
  <c r="F70" i="11"/>
  <c r="F72" i="11"/>
  <c r="F49" i="11"/>
  <c r="F43" i="11"/>
  <c r="F31" i="11"/>
  <c r="F22" i="11"/>
  <c r="F16" i="11"/>
  <c r="F12" i="11"/>
  <c r="F222" i="11" l="1"/>
  <c r="F221" i="11" s="1"/>
  <c r="F184" i="11"/>
  <c r="F172" i="11" s="1"/>
  <c r="F167" i="11"/>
  <c r="F143" i="11"/>
  <c r="F103" i="11"/>
  <c r="F48" i="11"/>
  <c r="F41" i="11"/>
  <c r="F40" i="11" s="1"/>
  <c r="K39" i="3"/>
  <c r="K38" i="3" s="1"/>
  <c r="F11" i="11"/>
  <c r="F10" i="11" s="1"/>
  <c r="F9" i="11" s="1"/>
  <c r="F8" i="11" s="1"/>
  <c r="F96" i="11"/>
  <c r="F97" i="11"/>
  <c r="F66" i="11"/>
  <c r="E141" i="11"/>
  <c r="E43" i="11"/>
  <c r="F171" i="11" l="1"/>
  <c r="F165" i="11"/>
  <c r="F139" i="11"/>
  <c r="F102" i="11"/>
  <c r="F101" i="11" s="1"/>
  <c r="F65" i="11"/>
  <c r="F47" i="11"/>
  <c r="F39" i="11"/>
  <c r="E7" i="8"/>
  <c r="F170" i="11" l="1"/>
  <c r="F164" i="11"/>
  <c r="F64" i="11"/>
  <c r="F63" i="11" s="1"/>
  <c r="F46" i="11"/>
  <c r="I87" i="3"/>
  <c r="I86" i="3" s="1"/>
  <c r="I85" i="3" s="1"/>
  <c r="I82" i="3"/>
  <c r="I81" i="3" s="1"/>
  <c r="I78" i="3"/>
  <c r="I71" i="3"/>
  <c r="I60" i="3"/>
  <c r="I53" i="3"/>
  <c r="I49" i="3"/>
  <c r="I42" i="3"/>
  <c r="I44" i="3"/>
  <c r="I46" i="3"/>
  <c r="I22" i="3"/>
  <c r="I12" i="3"/>
  <c r="I19" i="3"/>
  <c r="I17" i="3"/>
  <c r="I15" i="3"/>
  <c r="F163" i="11" l="1"/>
  <c r="F7" i="11"/>
  <c r="I41" i="3"/>
  <c r="I48" i="3"/>
  <c r="I11" i="3"/>
  <c r="I10" i="3"/>
  <c r="E96" i="11"/>
  <c r="E144" i="11"/>
  <c r="E104" i="11"/>
  <c r="E103" i="11" s="1"/>
  <c r="E94" i="11"/>
  <c r="E75" i="11"/>
  <c r="E72" i="11"/>
  <c r="E70" i="11"/>
  <c r="E68" i="11"/>
  <c r="E61" i="11"/>
  <c r="E60" i="11" s="1"/>
  <c r="E49" i="11"/>
  <c r="E31" i="11"/>
  <c r="E22" i="11"/>
  <c r="E16" i="11"/>
  <c r="E12" i="11"/>
  <c r="E179" i="11"/>
  <c r="E42" i="11"/>
  <c r="E166" i="11"/>
  <c r="E168" i="11"/>
  <c r="E173" i="11"/>
  <c r="E172" i="11" s="1"/>
  <c r="E185" i="11"/>
  <c r="E184" i="11" s="1"/>
  <c r="E191" i="11"/>
  <c r="E193" i="11"/>
  <c r="E195" i="11"/>
  <c r="E198" i="11"/>
  <c r="E197" i="11" s="1"/>
  <c r="F151" i="11" l="1"/>
  <c r="I39" i="3"/>
  <c r="I38" i="3" s="1"/>
  <c r="E66" i="11"/>
  <c r="E65" i="11" s="1"/>
  <c r="E64" i="11" s="1"/>
  <c r="E63" i="11" s="1"/>
  <c r="E11" i="11"/>
  <c r="E10" i="11" s="1"/>
  <c r="E190" i="11"/>
  <c r="E189" i="11" s="1"/>
  <c r="E188" i="11" s="1"/>
  <c r="E165" i="11"/>
  <c r="E164" i="11" s="1"/>
  <c r="E221" i="11"/>
  <c r="G219" i="11"/>
  <c r="G216" i="11"/>
  <c r="G214" i="11"/>
  <c r="E212" i="11"/>
  <c r="E211" i="11" s="1"/>
  <c r="G209" i="11"/>
  <c r="G206" i="11"/>
  <c r="G204" i="11"/>
  <c r="E202" i="11"/>
  <c r="E201" i="11" s="1"/>
  <c r="G195" i="11"/>
  <c r="G193" i="11"/>
  <c r="G191" i="11"/>
  <c r="G185" i="11"/>
  <c r="E183" i="11"/>
  <c r="E182" i="11" s="1"/>
  <c r="G180" i="11"/>
  <c r="E178" i="11"/>
  <c r="E177" i="11" s="1"/>
  <c r="E171" i="11"/>
  <c r="G165" i="11"/>
  <c r="E154" i="11"/>
  <c r="E152" i="11" s="1"/>
  <c r="E143" i="11"/>
  <c r="G140" i="11"/>
  <c r="E140" i="11"/>
  <c r="G133" i="11"/>
  <c r="G131" i="11"/>
  <c r="G128" i="11"/>
  <c r="G126" i="11"/>
  <c r="G124" i="11"/>
  <c r="E122" i="11"/>
  <c r="E102" i="11"/>
  <c r="E101" i="11" s="1"/>
  <c r="G72" i="11"/>
  <c r="G70" i="11"/>
  <c r="G68" i="11"/>
  <c r="G61" i="11"/>
  <c r="E59" i="11"/>
  <c r="E58" i="11" s="1"/>
  <c r="G49" i="11"/>
  <c r="E48" i="11"/>
  <c r="E46" i="11" s="1"/>
  <c r="G43" i="11"/>
  <c r="E41" i="11"/>
  <c r="E40" i="11" s="1"/>
  <c r="G31" i="11"/>
  <c r="G22" i="11"/>
  <c r="G16" i="11"/>
  <c r="G12" i="11"/>
  <c r="G139" i="11" l="1"/>
  <c r="G208" i="11"/>
  <c r="G218" i="11"/>
  <c r="G179" i="11"/>
  <c r="G184" i="11"/>
  <c r="G60" i="11"/>
  <c r="G42" i="11"/>
  <c r="G11" i="11"/>
  <c r="G197" i="11"/>
  <c r="G66" i="11"/>
  <c r="G172" i="11"/>
  <c r="H172" i="11" s="1"/>
  <c r="E139" i="11"/>
  <c r="E47" i="11"/>
  <c r="G203" i="11"/>
  <c r="G213" i="11"/>
  <c r="E163" i="11"/>
  <c r="E153" i="11"/>
  <c r="E170" i="11"/>
  <c r="E39" i="11"/>
  <c r="G190" i="11"/>
  <c r="G123" i="11"/>
  <c r="G48" i="11"/>
  <c r="E187" i="11"/>
  <c r="G221" i="11"/>
  <c r="G183" i="11"/>
  <c r="E8" i="11"/>
  <c r="E9" i="11"/>
  <c r="E57" i="11"/>
  <c r="G102" i="11"/>
  <c r="G164" i="11"/>
  <c r="G59" i="11" l="1"/>
  <c r="G65" i="11"/>
  <c r="G178" i="11"/>
  <c r="G182" i="11"/>
  <c r="G171" i="11"/>
  <c r="H171" i="11" s="1"/>
  <c r="G46" i="11"/>
  <c r="G41" i="11"/>
  <c r="E7" i="11"/>
  <c r="G10" i="11"/>
  <c r="G212" i="11"/>
  <c r="G202" i="11"/>
  <c r="G189" i="11"/>
  <c r="G47" i="11"/>
  <c r="G122" i="11"/>
  <c r="G163" i="11"/>
  <c r="G57" i="11" l="1"/>
  <c r="G101" i="11"/>
  <c r="G39" i="11"/>
  <c r="G58" i="11"/>
  <c r="G40" i="11"/>
  <c r="G64" i="11"/>
  <c r="G211" i="11"/>
  <c r="G201" i="11"/>
  <c r="G177" i="11"/>
  <c r="G9" i="11"/>
  <c r="G188" i="11"/>
  <c r="G8" i="11"/>
  <c r="G63" i="11" l="1"/>
  <c r="G170" i="11"/>
  <c r="H170" i="11" s="1"/>
  <c r="G187" i="11"/>
  <c r="D8" i="8"/>
  <c r="D7" i="8" s="1"/>
  <c r="C8" i="8"/>
  <c r="C7" i="8" s="1"/>
  <c r="G151" i="11" l="1"/>
  <c r="H151" i="11" s="1"/>
  <c r="H87" i="3"/>
  <c r="H86" i="3" s="1"/>
  <c r="H85" i="3" s="1"/>
  <c r="H82" i="3"/>
  <c r="H81" i="3" s="1"/>
  <c r="H78" i="3"/>
  <c r="H71" i="3"/>
  <c r="H60" i="3"/>
  <c r="H53" i="3"/>
  <c r="H49" i="3"/>
  <c r="H46" i="3"/>
  <c r="H44" i="3"/>
  <c r="H42" i="3"/>
  <c r="H48" i="3" l="1"/>
  <c r="H41" i="3"/>
  <c r="H22" i="3"/>
  <c r="H26" i="3"/>
  <c r="H12" i="3"/>
  <c r="H17" i="3"/>
  <c r="H15" i="3"/>
  <c r="H39" i="3" l="1"/>
  <c r="H38" i="3" s="1"/>
  <c r="H11" i="3"/>
  <c r="K10" i="3"/>
  <c r="I27" i="1" l="1"/>
  <c r="J27" i="1"/>
  <c r="L25" i="1" l="1"/>
  <c r="K25" i="1"/>
  <c r="M12" i="3"/>
  <c r="M17" i="3"/>
  <c r="M19" i="3"/>
  <c r="M22" i="3"/>
  <c r="L12" i="3"/>
  <c r="L17" i="3"/>
  <c r="L19" i="3"/>
  <c r="L22" i="3"/>
  <c r="L27" i="3"/>
  <c r="M41" i="3"/>
  <c r="M48" i="3"/>
  <c r="M79" i="3"/>
  <c r="M84" i="3"/>
  <c r="M93" i="3"/>
  <c r="L41" i="3"/>
  <c r="L48" i="3"/>
  <c r="L79" i="3"/>
  <c r="L93" i="3"/>
  <c r="L26" i="3"/>
  <c r="H10" i="3"/>
  <c r="L38" i="3" l="1"/>
  <c r="L85" i="3"/>
  <c r="M85" i="3"/>
  <c r="L39" i="3"/>
  <c r="M39" i="3"/>
  <c r="M38" i="3" l="1"/>
  <c r="L11" i="3" l="1"/>
  <c r="M11" i="3"/>
  <c r="H8" i="10"/>
  <c r="H9" i="10"/>
  <c r="H11" i="10"/>
  <c r="H13" i="10"/>
  <c r="H14" i="10"/>
  <c r="H16" i="10"/>
  <c r="H17" i="10"/>
  <c r="H20" i="10"/>
  <c r="H21" i="10"/>
  <c r="H23" i="10"/>
  <c r="H25" i="10"/>
  <c r="H26" i="10"/>
  <c r="H28" i="10"/>
  <c r="H29" i="10"/>
  <c r="H31" i="10"/>
  <c r="G8" i="10"/>
  <c r="G10" i="10"/>
  <c r="G11" i="10"/>
  <c r="G13" i="10"/>
  <c r="G14" i="10"/>
  <c r="G16" i="10"/>
  <c r="G20" i="10"/>
  <c r="G23" i="10"/>
  <c r="G25" i="10"/>
  <c r="G26" i="10"/>
  <c r="G28" i="10"/>
  <c r="G30" i="10"/>
  <c r="G31" i="10"/>
  <c r="G22" i="10"/>
  <c r="G24" i="10"/>
  <c r="D18" i="10"/>
  <c r="G27" i="10"/>
  <c r="H30" i="10"/>
  <c r="C18" i="10"/>
  <c r="G15" i="10"/>
  <c r="H10" i="10"/>
  <c r="G7" i="10"/>
  <c r="C6" i="10"/>
  <c r="H8" i="8"/>
  <c r="H9" i="8"/>
  <c r="G8" i="8"/>
  <c r="G9" i="8"/>
  <c r="D6" i="8"/>
  <c r="E6" i="8"/>
  <c r="F6" i="8"/>
  <c r="C6" i="8"/>
  <c r="H8" i="5"/>
  <c r="H10" i="5"/>
  <c r="H12" i="5"/>
  <c r="H14" i="5"/>
  <c r="H16" i="5"/>
  <c r="H22" i="5"/>
  <c r="H24" i="5"/>
  <c r="H26" i="5"/>
  <c r="H28" i="5"/>
  <c r="H30" i="5"/>
  <c r="G8" i="5"/>
  <c r="G10" i="5"/>
  <c r="G12" i="5"/>
  <c r="G14" i="5"/>
  <c r="G22" i="5"/>
  <c r="G24" i="5"/>
  <c r="G26" i="5"/>
  <c r="G28" i="5"/>
  <c r="F7" i="5"/>
  <c r="F6" i="5" s="1"/>
  <c r="D21" i="5"/>
  <c r="E21" i="5"/>
  <c r="F21" i="5"/>
  <c r="D34" i="5"/>
  <c r="E34" i="5"/>
  <c r="D27" i="5"/>
  <c r="E27" i="5"/>
  <c r="D25" i="5"/>
  <c r="E25" i="5"/>
  <c r="F25" i="5"/>
  <c r="D23" i="5"/>
  <c r="E23" i="5"/>
  <c r="F23" i="5"/>
  <c r="D13" i="5"/>
  <c r="E13" i="5"/>
  <c r="D11" i="5"/>
  <c r="E11" i="5"/>
  <c r="F11" i="5"/>
  <c r="D9" i="5"/>
  <c r="E9" i="5"/>
  <c r="F9" i="5"/>
  <c r="E7" i="5"/>
  <c r="D7" i="5"/>
  <c r="C21" i="5"/>
  <c r="C23" i="5"/>
  <c r="C25" i="5"/>
  <c r="C27" i="5"/>
  <c r="C7" i="5"/>
  <c r="C9" i="5"/>
  <c r="C11" i="5"/>
  <c r="C13" i="5"/>
  <c r="F20" i="5" l="1"/>
  <c r="E6" i="5"/>
  <c r="C20" i="5"/>
  <c r="G6" i="8"/>
  <c r="H6" i="8"/>
  <c r="H7" i="8"/>
  <c r="G7" i="8"/>
  <c r="G23" i="5"/>
  <c r="G27" i="5"/>
  <c r="D6" i="5"/>
  <c r="G25" i="5"/>
  <c r="H7" i="5"/>
  <c r="G21" i="5"/>
  <c r="C6" i="5"/>
  <c r="L10" i="3"/>
  <c r="M10" i="3"/>
  <c r="H11" i="5"/>
  <c r="H9" i="5"/>
  <c r="G7" i="5"/>
  <c r="H27" i="10"/>
  <c r="H24" i="10"/>
  <c r="H22" i="10"/>
  <c r="F18" i="10"/>
  <c r="G18" i="10" s="1"/>
  <c r="G19" i="10"/>
  <c r="F6" i="10"/>
  <c r="G6" i="10" s="1"/>
  <c r="H15" i="10"/>
  <c r="G12" i="10"/>
  <c r="H12" i="10"/>
  <c r="E18" i="10"/>
  <c r="H19" i="10"/>
  <c r="E6" i="10"/>
  <c r="H7" i="10"/>
  <c r="D6" i="10"/>
  <c r="H21" i="5"/>
  <c r="G9" i="5"/>
  <c r="G11" i="5"/>
  <c r="G13" i="5"/>
  <c r="H13" i="5"/>
  <c r="H27" i="5"/>
  <c r="H23" i="5"/>
  <c r="H25" i="5"/>
  <c r="E20" i="5"/>
  <c r="D20" i="5"/>
  <c r="G6" i="5" l="1"/>
  <c r="H6" i="5"/>
  <c r="H18" i="10"/>
  <c r="H6" i="10"/>
  <c r="H27" i="1"/>
  <c r="G27" i="1"/>
  <c r="L24" i="1" l="1"/>
  <c r="L27" i="1" s="1"/>
  <c r="K24" i="1"/>
  <c r="K27" i="1" s="1"/>
  <c r="L13" i="1"/>
  <c r="L14" i="1"/>
  <c r="H15" i="1"/>
  <c r="I15" i="1"/>
  <c r="J15" i="1"/>
  <c r="H12" i="1"/>
  <c r="J12" i="1"/>
  <c r="L10" i="1"/>
  <c r="K13" i="1"/>
  <c r="K14" i="1"/>
  <c r="K10" i="1"/>
  <c r="K12" i="1" s="1"/>
  <c r="G15" i="1"/>
  <c r="G12" i="1"/>
  <c r="H16" i="1" l="1"/>
  <c r="G16" i="1"/>
  <c r="J16" i="1"/>
  <c r="L15" i="1"/>
  <c r="I16" i="1"/>
  <c r="L12" i="1"/>
  <c r="K15" i="1"/>
  <c r="C34" i="5"/>
  <c r="G35" i="5"/>
  <c r="H35" i="5"/>
  <c r="H34" i="5"/>
  <c r="H20" i="5"/>
  <c r="G34" i="5" l="1"/>
  <c r="G20" i="5"/>
</calcChain>
</file>

<file path=xl/sharedStrings.xml><?xml version="1.0" encoding="utf-8"?>
<sst xmlns="http://schemas.openxmlformats.org/spreadsheetml/2006/main" count="492" uniqueCount="305">
  <si>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</si>
  <si>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</si>
  <si>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</si>
  <si>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</si>
  <si>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</si>
  <si>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</si>
  <si>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</si>
  <si>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</si>
  <si>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</si>
  <si>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</si>
  <si>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</si>
  <si>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</si>
  <si>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</si>
  <si>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</si>
  <si>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</si>
  <si>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</si>
  <si>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</si>
  <si>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</si>
  <si>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</si>
  <si>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….</t>
  </si>
  <si>
    <t>3 Vlastiti prihodi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</si>
  <si>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</si>
  <si>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</si>
  <si>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</si>
  <si>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</si>
  <si>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</si>
  <si>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</si>
  <si>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</si>
  <si>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</si>
  <si>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</si>
  <si>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Službena putovanja</t>
  </si>
  <si>
    <t>6=5/2*100</t>
  </si>
  <si>
    <t>7=5/4*100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</si>
  <si>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</si>
  <si>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</si>
  <si>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</si>
  <si>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</si>
  <si>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</si>
  <si>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</si>
  <si>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</si>
  <si>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</si>
  <si>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</si>
  <si>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</si>
  <si>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</si>
  <si>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</si>
  <si>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</si>
  <si>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</si>
  <si>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</si>
  <si>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</si>
  <si>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</si>
  <si>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</si>
  <si>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</si>
  <si>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</si>
  <si>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</si>
  <si>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</si>
  <si>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</si>
  <si>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</si>
  <si>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</si>
  <si>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</si>
  <si>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</si>
  <si>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</si>
  <si>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</si>
  <si>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IZVORNI PLAN 2023.</t>
  </si>
  <si>
    <t xml:space="preserve">OSTVARENJE/IZVRŠENJE 
2023. </t>
  </si>
  <si>
    <t>19 Predfinanciranje</t>
  </si>
  <si>
    <t>4 Prihodi za posebne namjene</t>
  </si>
  <si>
    <t>4 Prihod za posebne namjene</t>
  </si>
  <si>
    <t>Prihod za posebne namjene</t>
  </si>
  <si>
    <t>5 Pomoći</t>
  </si>
  <si>
    <t xml:space="preserve">9 Rezultat poslovanja </t>
  </si>
  <si>
    <t xml:space="preserve">   41 Prih za posebne namjene</t>
  </si>
  <si>
    <t xml:space="preserve">5 Pomoći </t>
  </si>
  <si>
    <t xml:space="preserve">   41  Prihod za posebne namjene</t>
  </si>
  <si>
    <t>09 Obrazovanje</t>
  </si>
  <si>
    <t xml:space="preserve">OSTVARENJE/IZVRŠENJE 2022. </t>
  </si>
  <si>
    <t>TEKUĆI PLAN - Rebalans 2023.</t>
  </si>
  <si>
    <t xml:space="preserve">3 Vlastiti prihodi </t>
  </si>
  <si>
    <t xml:space="preserve">   31 Vlastiti prihod</t>
  </si>
  <si>
    <t xml:space="preserve">  41 Prih za poseb namjene</t>
  </si>
  <si>
    <t xml:space="preserve">45 nadežni proračun JLS </t>
  </si>
  <si>
    <t xml:space="preserve">  51 Državni proračun</t>
  </si>
  <si>
    <t xml:space="preserve">  54  Pomoći iz inozemstva</t>
  </si>
  <si>
    <t>3 Vlastiti prihod</t>
  </si>
  <si>
    <t xml:space="preserve">  31 Vlastiti prihod</t>
  </si>
  <si>
    <t xml:space="preserve">  41 Prihod za posebne namjenu</t>
  </si>
  <si>
    <t>45 Nadležni proračun JLS</t>
  </si>
  <si>
    <t xml:space="preserve">  54 Pomoći iz inozemstva</t>
  </si>
  <si>
    <t>9 Rezultat poslovanja</t>
  </si>
  <si>
    <t xml:space="preserve">  42 Višak /manjak prihoda</t>
  </si>
  <si>
    <t>Zakupnine i najamnine</t>
  </si>
  <si>
    <t>Računalne usluge</t>
  </si>
  <si>
    <t>Ostale usluge</t>
  </si>
  <si>
    <t>Premije osiguranja</t>
  </si>
  <si>
    <t>Reprezentacija</t>
  </si>
  <si>
    <t>Uredska oprema i namještaj</t>
  </si>
  <si>
    <t>Ostali rashodi za zaposlene</t>
  </si>
  <si>
    <t>Knjige</t>
  </si>
  <si>
    <t>Prihod od prodaje nefinancijske imovine</t>
  </si>
  <si>
    <t>TEKUĆI PLAN 2024.</t>
  </si>
  <si>
    <t>OSTVARENJE/IZVRŠENJE 
2024.</t>
  </si>
  <si>
    <t>Tekuće pomoći prorač.korisnicima iz proračuna koji im nije nadležan</t>
  </si>
  <si>
    <t>Prijenos između prorač.korisnika istog proračuna</t>
  </si>
  <si>
    <t>Prihodi od financijske imovine</t>
  </si>
  <si>
    <t>Prihodi od  imovine</t>
  </si>
  <si>
    <t>Ostali nespomenuti prihodi</t>
  </si>
  <si>
    <t xml:space="preserve">Prihodi od prodanih proizvoda </t>
  </si>
  <si>
    <t xml:space="preserve">Prihod nadležnog proračuna </t>
  </si>
  <si>
    <t>Prihodi iz nadležnog proračuna za financiranje redovne djelatnosti</t>
  </si>
  <si>
    <t>Prihodi iz nadležnog proračuna za financiranje rashoda poslovanja</t>
  </si>
  <si>
    <t>Prihodi iz nadležnog proračuna za nabavu nef.imovine</t>
  </si>
  <si>
    <t>Plaće BTO</t>
  </si>
  <si>
    <t>Doprinosi na plaće</t>
  </si>
  <si>
    <t>Doprinosi za obv.zdr.osig</t>
  </si>
  <si>
    <t>Naknade troškova zaposlenima</t>
  </si>
  <si>
    <t>Naknade za prijevoz, za rad na terenu i odvojeni život</t>
  </si>
  <si>
    <t>Stručno usavršavanje zaposlenika</t>
  </si>
  <si>
    <t>Rashodi za materijal i energiju</t>
  </si>
  <si>
    <t>Uredski mat i ostali.mat.rashodi</t>
  </si>
  <si>
    <t>Energija</t>
  </si>
  <si>
    <t>Materija i djel.za tek.održavanje</t>
  </si>
  <si>
    <t>Sitni inventar i auto gume</t>
  </si>
  <si>
    <t>Službena,radna i zaštitna obuća i odjeća</t>
  </si>
  <si>
    <t>Rashodi za usluge</t>
  </si>
  <si>
    <t>Usluge telefona,pošte i prijevoza</t>
  </si>
  <si>
    <t>Usluge tek.i inv.održavanja</t>
  </si>
  <si>
    <t>Usluge prom.i informiranja</t>
  </si>
  <si>
    <t>Komunalne usluge</t>
  </si>
  <si>
    <t>Zdrav.i veter.usluge</t>
  </si>
  <si>
    <t>Intelektualne i osobne usluge</t>
  </si>
  <si>
    <t>Ostali nespomenutirashodi poslovanja</t>
  </si>
  <si>
    <t>Članarine i norme</t>
  </si>
  <si>
    <t>Pristojbe i naknade</t>
  </si>
  <si>
    <t>Troškovi sudskih postupaka</t>
  </si>
  <si>
    <t>Ostali nesp.rashodi poslovanja</t>
  </si>
  <si>
    <t>Financijski rashodi</t>
  </si>
  <si>
    <t>Bankarske usluge i pl.promet</t>
  </si>
  <si>
    <t>Zatezne kamate</t>
  </si>
  <si>
    <t>Naknade građanima i kućanstvima</t>
  </si>
  <si>
    <t>Ostale naknade građanima i kućanstvima iz proračuna</t>
  </si>
  <si>
    <t>Naknade građ.i kućanstvima u novcu</t>
  </si>
  <si>
    <t>Naknade građanima i kućanstvima u naravi</t>
  </si>
  <si>
    <t>Rashoodi za nabavu nef.imovine</t>
  </si>
  <si>
    <t>Rashodi za nabavu proizv.dug.imovine</t>
  </si>
  <si>
    <t>Postrojenja i oprema</t>
  </si>
  <si>
    <t>Komunikacijska oprema</t>
  </si>
  <si>
    <t>Oprema za održ.i zaštitu</t>
  </si>
  <si>
    <t>Inst.,uređaji,strojevi</t>
  </si>
  <si>
    <t>Sportska i glazbena oprema</t>
  </si>
  <si>
    <t>Uređaji,strojevi i oprema za ostale namjene</t>
  </si>
  <si>
    <t>Nemat.proizv.imovina</t>
  </si>
  <si>
    <t>Rashodi za dodatna ulaganja</t>
  </si>
  <si>
    <t>Dodatna ulaganja na građ.objektu</t>
  </si>
  <si>
    <t>11 Opći prihodi i primici Grad Zadar</t>
  </si>
  <si>
    <t>31 Vlastiti prihodi OŠ VOŠTARNICA</t>
  </si>
  <si>
    <t>57 Državni proračun-15% financiranje projekta PUN</t>
  </si>
  <si>
    <t>54 Financiranje iz sredstava EU -PROJEKT PUN</t>
  </si>
  <si>
    <t>57 Državni proračun ( MZO-Županija) tekuće pomooći-školstvo</t>
  </si>
  <si>
    <t xml:space="preserve">    Vlastiti prihodi</t>
  </si>
  <si>
    <t>091 Predškolsko i osnovno obrazovanje</t>
  </si>
  <si>
    <t>0912 Osnovno obrazovanje</t>
  </si>
  <si>
    <t>Indeks</t>
  </si>
  <si>
    <t>4=3/2*100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</si>
  <si>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</si>
  <si>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</si>
  <si>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</si>
  <si>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</si>
  <si>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</si>
  <si>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>Opći prihodi i primici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</si>
  <si>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</si>
  <si>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</si>
  <si>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</si>
  <si>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</si>
  <si>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</si>
  <si>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</si>
  <si>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ENERGIJA</t>
  </si>
  <si>
    <t>MATERIJAL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</si>
  <si>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</si>
  <si>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</si>
  <si>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</si>
  <si>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</si>
  <si>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</si>
  <si>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</si>
  <si>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</si>
  <si>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</si>
  <si>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</si>
  <si>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</si>
  <si>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</si>
  <si>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</si>
  <si>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</si>
  <si>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</si>
  <si>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 xml:space="preserve">Aktivnost 1012-02 </t>
  </si>
  <si>
    <t>Financijski rashodi škola</t>
  </si>
  <si>
    <t>OSTALI FINANCIJSKI RASHODI</t>
  </si>
  <si>
    <t>BANKARSKE USLUGE I USLUGE PLATNOG PROMETA</t>
  </si>
  <si>
    <t>ZATEZNE KAMATE</t>
  </si>
  <si>
    <t xml:space="preserve">Kapitalni projekt 1012-03 </t>
  </si>
  <si>
    <t>Opremanje škola</t>
  </si>
  <si>
    <t>Rashodi za nabavu nefinancijske imovine</t>
  </si>
  <si>
    <t>Rashodi za nabavu proizvedene dugotrajne imovine</t>
  </si>
  <si>
    <t>UREDSKA OPREMA I NAMJEŠTAJ</t>
  </si>
  <si>
    <t>KNJIGE</t>
  </si>
  <si>
    <t>Kapitalni projekt 1012-04</t>
  </si>
  <si>
    <t>Rashodi za dodatna ulaganja na školama</t>
  </si>
  <si>
    <t>Rashodi za dodatna ulaganja na nefinancijskoj imovini</t>
  </si>
  <si>
    <t>DODATNA ULAGANJA NA GRAĐEVINSKIM OBJEKTIMA</t>
  </si>
  <si>
    <t>Izvor financiranja 31</t>
  </si>
  <si>
    <t xml:space="preserve">Vlastiti prihodi </t>
  </si>
  <si>
    <t>Izvor financiranja 9231</t>
  </si>
  <si>
    <t>Vlastiti prihodi - višak</t>
  </si>
  <si>
    <t>PLAĆE (BRUTO)</t>
  </si>
  <si>
    <t>PLAĆE ZA REDOVAN RAD</t>
  </si>
  <si>
    <t>DOPRINOSI NA PLAĆE</t>
  </si>
  <si>
    <t>DOPRINOSI ZA OBVEZNO ZDRAVSTVENO OSIGURANJE</t>
  </si>
  <si>
    <t>Materijalni rashodi - prijevoz</t>
  </si>
  <si>
    <t>NAKNADE ZA PRIJEVOZ, ZA RAD NA TERENU I ODVOJENI ŽIVOT</t>
  </si>
  <si>
    <t>Izvor financiranja 57</t>
  </si>
  <si>
    <t>OSTALI RASHODI ZA ZAPOSLENE</t>
  </si>
  <si>
    <t>31-MENTORSTVA</t>
  </si>
  <si>
    <t>PRISTOJBE I NAKNADE</t>
  </si>
  <si>
    <t>Donacije</t>
  </si>
  <si>
    <t>Aktivnost 1012-10</t>
  </si>
  <si>
    <t>Vlastiti i namjenski prihodi škola - materijalni rashodi</t>
  </si>
  <si>
    <t>NAKNADE TROŠKOVA OSOBAMA IZVAN RADNOG ODNOSA</t>
  </si>
  <si>
    <t>MATERIJAL I SIROVINE</t>
  </si>
  <si>
    <t>ZDRAVSTVENE I VETERINARSKE USLUGE</t>
  </si>
  <si>
    <t>Naknade građanima i kućanstvima na temelju osiguranja i druge naknade</t>
  </si>
  <si>
    <t>NAKNADE GRAĐANIMA I KUĆANSTVIMA U NARAVI</t>
  </si>
  <si>
    <t>Pomoći</t>
  </si>
  <si>
    <t>Vlastiti prihodi</t>
  </si>
  <si>
    <t>Aktivnost 1012-12</t>
  </si>
  <si>
    <t>Vlastiti i namjenski prihodi škola - opremanje škola</t>
  </si>
  <si>
    <t>KNJIGE MZO lektira</t>
  </si>
  <si>
    <t>PROGRAM 1013</t>
  </si>
  <si>
    <t>Izvanstandardni progami u školama</t>
  </si>
  <si>
    <t>Aktivnost 1013-04</t>
  </si>
  <si>
    <t>Aktivnost 1013-07</t>
  </si>
  <si>
    <t>Aktivnost 1013-13</t>
  </si>
  <si>
    <t>Izvor financiranja 5402</t>
  </si>
  <si>
    <t>EU</t>
  </si>
  <si>
    <t>Aktivnost 1013-14</t>
  </si>
  <si>
    <t>Aktivnost 1013-16</t>
  </si>
  <si>
    <t xml:space="preserve"> </t>
  </si>
  <si>
    <t>Izvanškolske aktivnosti STEAM</t>
  </si>
  <si>
    <t>Financiranje nabave drugih obrazovnih materijala - radne bilježnice I UDŽ.RADNOG KARAKTERA</t>
  </si>
  <si>
    <t>Sportska i gl.oprema</t>
  </si>
  <si>
    <t>OPREMA ZA ODRŽ.I ZAŠTITU</t>
  </si>
  <si>
    <t>Pomoći MZO -Zad.županija rashodi za zaposlene i mat.rashodi</t>
  </si>
  <si>
    <t>Ostale pomoći</t>
  </si>
  <si>
    <t>Naknada roditeljima za prijevoz djece</t>
  </si>
  <si>
    <t>Potpora stručnim službama osnovnih škola - pedagog</t>
  </si>
  <si>
    <t xml:space="preserve">Materijalni rashodi </t>
  </si>
  <si>
    <t xml:space="preserve">KOMUNIKACIJSKA OPREMA </t>
  </si>
  <si>
    <t>Prihod od prodaje roba i usluga i donacije</t>
  </si>
  <si>
    <t xml:space="preserve">Materijal i sirovine-namirnice </t>
  </si>
  <si>
    <t>Naknade troškova osobama izvan radnog odnosa</t>
  </si>
  <si>
    <t>Medicinska oprema</t>
  </si>
  <si>
    <t xml:space="preserve">   92 Višak prihoda/manjak</t>
  </si>
  <si>
    <t>Izvor financiranja 11 Grad Zadar</t>
  </si>
  <si>
    <t>Izvor financiranja 92 11</t>
  </si>
  <si>
    <t>Višak prihoda -socijala Grad Zadar</t>
  </si>
  <si>
    <t>Uređaji,strojevi oprema za ostale namjene</t>
  </si>
  <si>
    <t>Izrada idejnog riješenja</t>
  </si>
  <si>
    <t xml:space="preserve">Sportska i glaz.oprema </t>
  </si>
  <si>
    <t>Izvor financiranja 66 donacije</t>
  </si>
  <si>
    <t>57 Državni proračun ( MZO-Županija) tekuće pomoći-školstvo</t>
  </si>
  <si>
    <t>Izvor financiranja 54</t>
  </si>
  <si>
    <t>Tekući prijenosi između prorač.korisnika</t>
  </si>
  <si>
    <t>Prehrana učenika u osnovnim školama:    Šk. Shema i suf.ručka u PSP</t>
  </si>
  <si>
    <t>STR.USAVRŠ-SOCIJALA</t>
  </si>
  <si>
    <t>OSTALE USLUGE 'RUČAK UČENIKA PSP</t>
  </si>
  <si>
    <t>IZVORNI PLAN 2025.</t>
  </si>
  <si>
    <t>IZVORNI PLAN ILI REBALANS 2025.</t>
  </si>
  <si>
    <t>TEKUĆI PLAN 2025.</t>
  </si>
  <si>
    <t>OSTVARENJE/IZVRŠENJE 
2025.</t>
  </si>
  <si>
    <t>OSTVARENJE/IZVRŠENJE        6- 2024.</t>
  </si>
  <si>
    <t>OSTVARENJE/IZVRŠENJE      6-2025</t>
  </si>
  <si>
    <t xml:space="preserve">IZVJEŠTAJ O PRIHODIMA I RASHODIMA 6-2025. PREMA EKONOMSKOJ KLASIFIKACIJI </t>
  </si>
  <si>
    <t xml:space="preserve">OSTVARENJE/IZVRŠENJE 
6-2024. </t>
  </si>
  <si>
    <t>IZVORNI PLAN  2025.</t>
  </si>
  <si>
    <t>TEKUĆI PLAN-REBALANS 2025.</t>
  </si>
  <si>
    <t xml:space="preserve">OSTVARENJE/IZVRŠENJE 
6-2025. </t>
  </si>
  <si>
    <t>TEKUĆI PLAN -Rebalans 2025.</t>
  </si>
  <si>
    <t>OSTVARENJE/IZVRŠENJE 
6-2025.</t>
  </si>
  <si>
    <t>IZVORNI PLAN 2025</t>
  </si>
  <si>
    <t>TEKUĆI PLAN Rebalans 2025.</t>
  </si>
  <si>
    <t>OSTVARENJE/IZVRŠENJE 
6-2025</t>
  </si>
  <si>
    <t xml:space="preserve"> IZVRŠENJE 
6-2024. </t>
  </si>
  <si>
    <t>TEKUĆI PLAN-Rebalans 2025.</t>
  </si>
  <si>
    <t xml:space="preserve"> IZVRŠENJE 
6-2025.</t>
  </si>
  <si>
    <t>IZVRŠENJE  6-2025.</t>
  </si>
  <si>
    <t>POLUGODIŠNJI IZVJEŠTAJ PO PROGRAMSKOJ KLASIFIKACIJI</t>
  </si>
  <si>
    <t>POLUGODIŠNJI IZVJEŠTAJ O RASHODIMA PREMA FUNKCIJSKOJ KLASIFIKACIJI</t>
  </si>
  <si>
    <t>POLUGODIŠNJI IZVJEŠTAJ O PRIHODIMA I RASHODIMA PREMA IZVORIMA FINANCIRANJA</t>
  </si>
  <si>
    <t>Projekt rekonstr.zgrade</t>
  </si>
  <si>
    <t>IZVRŠENJE FINANCIJSKOG PLANA OSNOVNE ŠKOLE VOŠTARNICA-ZADAR  za
06-2025.</t>
  </si>
  <si>
    <t xml:space="preserve"> POLUGODIŠNJI SAŽETAK  RAČUNA PRIHODA I RASHODA I RAČUNA FINANCIRANJA</t>
  </si>
  <si>
    <t xml:space="preserve">KLASA: </t>
  </si>
  <si>
    <t xml:space="preserve">URBROJ: </t>
  </si>
  <si>
    <t>6 Donacije</t>
  </si>
  <si>
    <t>66 Donacije od fizičkih i pravnih osoba izvan proračuna</t>
  </si>
  <si>
    <t>54 Financiranje iz sredstava EU -PROJEKT PUN, shema</t>
  </si>
  <si>
    <t>57 drž.proračun shema</t>
  </si>
  <si>
    <t>57 Državni proračun shema 6361</t>
  </si>
  <si>
    <t>Pomoćnici u nastavi - Škola puna mogućnosti 8</t>
  </si>
  <si>
    <t>Izvor financiranja 6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</si>
</sst>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5" tint="-0.249977111117893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i/>
      <sz val="10"/>
      <color theme="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sz val="12"/>
      <color theme="8"/>
      <name val="Arial"/>
      <family val="2"/>
      <charset val="238"/>
    </font>
    <font>
      <i/>
      <sz val="12"/>
      <color theme="8" tint="-0.249977111117893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1" fillId="8" borderId="0" applyNumberFormat="0" applyBorder="0" applyAlignment="0" applyProtection="0"/>
  </cellStyleXfs>
  <cellXfs count="414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5" fillId="3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5" fillId="2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left" vertical="center" wrapText="1"/>
    </xf>
    <xf numFmtId="0" fontId="8" fillId="2" borderId="10" xfId="0" quotePrefix="1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10" xfId="0" applyNumberFormat="1" applyFont="1" applyFill="1" applyBorder="1" applyAlignment="1" applyProtection="1">
      <alignment horizontal="left" vertical="center" wrapText="1" indent="1"/>
    </xf>
    <xf numFmtId="0" fontId="18" fillId="2" borderId="10" xfId="0" applyNumberFormat="1" applyFont="1" applyFill="1" applyBorder="1" applyAlignment="1" applyProtection="1">
      <alignment vertical="center" wrapText="1"/>
    </xf>
    <xf numFmtId="0" fontId="0" fillId="0" borderId="10" xfId="0" applyBorder="1"/>
    <xf numFmtId="0" fontId="18" fillId="2" borderId="10" xfId="0" applyFont="1" applyFill="1" applyBorder="1" applyAlignment="1">
      <alignment vertical="center"/>
    </xf>
    <xf numFmtId="0" fontId="7" fillId="2" borderId="10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14" fillId="0" borderId="10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/>
    <xf numFmtId="4" fontId="14" fillId="0" borderId="3" xfId="0" applyNumberFormat="1" applyFont="1" applyBorder="1" applyAlignment="1">
      <alignment vertical="top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4" fontId="19" fillId="0" borderId="13" xfId="0" applyNumberFormat="1" applyFont="1" applyBorder="1" applyAlignment="1">
      <alignment vertical="top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 applyAlignment="1">
      <alignment vertical="top" wrapText="1"/>
    </xf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9" fillId="2" borderId="15" xfId="0" applyNumberFormat="1" applyFont="1" applyFill="1" applyBorder="1" applyAlignment="1" applyProtection="1">
      <alignment horizontal="left" vertical="center" wrapText="1"/>
    </xf>
    <xf numFmtId="3" fontId="3" fillId="2" borderId="15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/>
    <xf numFmtId="0" fontId="8" fillId="2" borderId="15" xfId="0" applyNumberFormat="1" applyFont="1" applyFill="1" applyBorder="1" applyAlignment="1" applyProtection="1">
      <alignment horizontal="left" vertical="center" wrapText="1" indent="1"/>
    </xf>
    <xf numFmtId="0" fontId="7" fillId="2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right"/>
    </xf>
    <xf numFmtId="0" fontId="0" fillId="0" borderId="16" xfId="0" applyBorder="1"/>
    <xf numFmtId="4" fontId="1" fillId="0" borderId="3" xfId="0" applyNumberFormat="1" applyFont="1" applyBorder="1"/>
    <xf numFmtId="4" fontId="0" fillId="0" borderId="3" xfId="0" applyNumberFormat="1" applyFont="1" applyBorder="1"/>
    <xf numFmtId="0" fontId="9" fillId="3" borderId="3" xfId="0" applyNumberFormat="1" applyFont="1" applyFill="1" applyBorder="1" applyAlignment="1" applyProtection="1">
      <alignment horizontal="left" vertical="center" wrapText="1"/>
    </xf>
    <xf numFmtId="4" fontId="22" fillId="3" borderId="3" xfId="0" applyNumberFormat="1" applyFont="1" applyFill="1" applyBorder="1"/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left" vertical="center" wrapText="1"/>
    </xf>
    <xf numFmtId="4" fontId="22" fillId="3" borderId="11" xfId="0" applyNumberFormat="1" applyFont="1" applyFill="1" applyBorder="1"/>
    <xf numFmtId="0" fontId="0" fillId="0" borderId="12" xfId="0" applyBorder="1"/>
    <xf numFmtId="4" fontId="0" fillId="0" borderId="13" xfId="0" applyNumberFormat="1" applyFont="1" applyBorder="1"/>
    <xf numFmtId="0" fontId="0" fillId="0" borderId="10" xfId="0" applyFont="1" applyBorder="1" applyAlignment="1">
      <alignment vertical="top" wrapText="1"/>
    </xf>
    <xf numFmtId="4" fontId="0" fillId="0" borderId="3" xfId="0" applyNumberFormat="1" applyFont="1" applyBorder="1" applyAlignment="1">
      <alignment vertical="top" wrapText="1"/>
    </xf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4" fontId="1" fillId="3" borderId="3" xfId="0" applyNumberFormat="1" applyFont="1" applyFill="1" applyBorder="1"/>
    <xf numFmtId="0" fontId="9" fillId="2" borderId="15" xfId="0" quotePrefix="1" applyFont="1" applyFill="1" applyBorder="1" applyAlignment="1">
      <alignment horizontal="left" vertical="center"/>
    </xf>
    <xf numFmtId="0" fontId="18" fillId="2" borderId="15" xfId="0" quotePrefix="1" applyFont="1" applyFill="1" applyBorder="1" applyAlignment="1">
      <alignment horizontal="left" vertical="center"/>
    </xf>
    <xf numFmtId="4" fontId="5" fillId="2" borderId="15" xfId="0" applyNumberFormat="1" applyFont="1" applyFill="1" applyBorder="1" applyAlignment="1">
      <alignment horizontal="right"/>
    </xf>
    <xf numFmtId="0" fontId="7" fillId="2" borderId="15" xfId="0" quotePrefix="1" applyFont="1" applyFill="1" applyBorder="1" applyAlignment="1">
      <alignment horizontal="left" vertical="center"/>
    </xf>
    <xf numFmtId="0" fontId="8" fillId="2" borderId="15" xfId="0" quotePrefix="1" applyFont="1" applyFill="1" applyBorder="1" applyAlignment="1">
      <alignment horizontal="left" vertical="center"/>
    </xf>
    <xf numFmtId="4" fontId="3" fillId="2" borderId="15" xfId="0" applyNumberFormat="1" applyFont="1" applyFill="1" applyBorder="1" applyAlignment="1">
      <alignment horizontal="right"/>
    </xf>
    <xf numFmtId="0" fontId="16" fillId="2" borderId="15" xfId="0" applyNumberFormat="1" applyFont="1" applyFill="1" applyBorder="1" applyAlignment="1" applyProtection="1">
      <alignment vertical="center" wrapText="1"/>
    </xf>
    <xf numFmtId="0" fontId="7" fillId="2" borderId="15" xfId="0" quotePrefix="1" applyFont="1" applyFill="1" applyBorder="1" applyAlignment="1">
      <alignment horizontal="left" vertical="center" wrapText="1"/>
    </xf>
    <xf numFmtId="0" fontId="9" fillId="2" borderId="17" xfId="0" quotePrefix="1" applyFont="1" applyFill="1" applyBorder="1" applyAlignment="1">
      <alignment horizontal="left" vertical="center"/>
    </xf>
    <xf numFmtId="4" fontId="5" fillId="2" borderId="17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0" fontId="0" fillId="0" borderId="17" xfId="0" applyBorder="1"/>
    <xf numFmtId="0" fontId="7" fillId="2" borderId="10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9" fillId="2" borderId="10" xfId="0" quotePrefix="1" applyFont="1" applyFill="1" applyBorder="1" applyAlignment="1">
      <alignment horizontal="left" vertical="center"/>
    </xf>
    <xf numFmtId="0" fontId="7" fillId="2" borderId="12" xfId="0" quotePrefix="1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right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vertical="center"/>
    </xf>
    <xf numFmtId="0" fontId="9" fillId="2" borderId="15" xfId="0" quotePrefix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5" xfId="0" applyNumberFormat="1" applyFont="1" applyFill="1" applyBorder="1" applyAlignment="1" applyProtection="1">
      <alignment horizontal="left" vertical="center"/>
    </xf>
    <xf numFmtId="0" fontId="9" fillId="2" borderId="15" xfId="0" applyNumberFormat="1" applyFont="1" applyFill="1" applyBorder="1" applyAlignment="1" applyProtection="1">
      <alignment vertical="center" wrapText="1"/>
    </xf>
    <xf numFmtId="0" fontId="7" fillId="2" borderId="15" xfId="0" applyNumberFormat="1" applyFont="1" applyFill="1" applyBorder="1" applyAlignment="1" applyProtection="1">
      <alignment vertical="center" wrapText="1"/>
    </xf>
    <xf numFmtId="0" fontId="7" fillId="2" borderId="17" xfId="0" quotePrefix="1" applyFont="1" applyFill="1" applyBorder="1" applyAlignment="1">
      <alignment horizontal="left" vertical="center"/>
    </xf>
    <xf numFmtId="0" fontId="7" fillId="2" borderId="17" xfId="0" quotePrefix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4" fontId="0" fillId="3" borderId="11" xfId="0" applyNumberFormat="1" applyFill="1" applyBorder="1"/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0" fillId="3" borderId="13" xfId="0" applyNumberFormat="1" applyFill="1" applyBorder="1"/>
    <xf numFmtId="4" fontId="0" fillId="3" borderId="14" xfId="0" applyNumberFormat="1" applyFill="1" applyBorder="1"/>
    <xf numFmtId="4" fontId="1" fillId="3" borderId="11" xfId="0" applyNumberFormat="1" applyFont="1" applyFill="1" applyBorder="1"/>
    <xf numFmtId="0" fontId="7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2" borderId="1" xfId="0" quotePrefix="1" applyFont="1" applyFill="1" applyBorder="1" applyAlignment="1">
      <alignment horizontal="left" vertical="center"/>
    </xf>
    <xf numFmtId="0" fontId="7" fillId="2" borderId="21" xfId="0" quotePrefix="1" applyFont="1" applyFill="1" applyBorder="1" applyAlignment="1">
      <alignment horizontal="left" vertical="center"/>
    </xf>
    <xf numFmtId="0" fontId="9" fillId="2" borderId="24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25" xfId="0" quotePrefix="1" applyFont="1" applyFill="1" applyBorder="1" applyAlignment="1">
      <alignment horizontal="left" vertical="center"/>
    </xf>
    <xf numFmtId="0" fontId="7" fillId="2" borderId="26" xfId="0" quotePrefix="1" applyFont="1" applyFill="1" applyBorder="1" applyAlignment="1">
      <alignment horizontal="left" vertical="center"/>
    </xf>
    <xf numFmtId="4" fontId="3" fillId="2" borderId="26" xfId="0" applyNumberFormat="1" applyFont="1" applyFill="1" applyBorder="1" applyAlignment="1">
      <alignment horizontal="right"/>
    </xf>
    <xf numFmtId="4" fontId="0" fillId="0" borderId="26" xfId="0" applyNumberFormat="1" applyBorder="1"/>
    <xf numFmtId="4" fontId="0" fillId="3" borderId="26" xfId="0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10" xfId="0" applyNumberFormat="1" applyFont="1" applyFill="1" applyBorder="1" applyAlignment="1" applyProtection="1">
      <alignment vertical="center" wrapText="1"/>
    </xf>
    <xf numFmtId="0" fontId="9" fillId="2" borderId="10" xfId="0" applyNumberFormat="1" applyFont="1" applyFill="1" applyBorder="1" applyAlignment="1" applyProtection="1">
      <alignment vertical="center" wrapText="1"/>
    </xf>
    <xf numFmtId="0" fontId="7" fillId="2" borderId="10" xfId="0" quotePrefix="1" applyFont="1" applyFill="1" applyBorder="1" applyAlignment="1">
      <alignment vertical="center" wrapText="1"/>
    </xf>
    <xf numFmtId="0" fontId="0" fillId="0" borderId="10" xfId="0" applyBorder="1" applyAlignment="1"/>
    <xf numFmtId="0" fontId="1" fillId="0" borderId="10" xfId="0" applyFont="1" applyBorder="1" applyAlignmen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4" fontId="4" fillId="5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4" fillId="6" borderId="3" xfId="0" applyNumberFormat="1" applyFont="1" applyFill="1" applyBorder="1" applyAlignment="1">
      <alignment horizontal="right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10" fillId="7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shrinkToFit="1"/>
    </xf>
    <xf numFmtId="0" fontId="7" fillId="7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4" fontId="27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 wrapText="1"/>
    </xf>
    <xf numFmtId="4" fontId="4" fillId="7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 applyProtection="1">
      <alignment horizontal="right"/>
      <protection locked="0"/>
    </xf>
    <xf numFmtId="4" fontId="28" fillId="0" borderId="3" xfId="0" applyNumberFormat="1" applyFont="1" applyFill="1" applyBorder="1" applyAlignment="1" applyProtection="1">
      <alignment horizontal="right"/>
      <protection locked="0"/>
    </xf>
    <xf numFmtId="4" fontId="29" fillId="0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4" xfId="0" quotePrefix="1" applyFont="1" applyFill="1" applyBorder="1" applyAlignment="1">
      <alignment horizontal="left" vertical="center" wrapText="1"/>
    </xf>
    <xf numFmtId="0" fontId="0" fillId="0" borderId="1" xfId="0" applyBorder="1" applyAlignmen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3" xfId="0" quotePrefix="1" applyFont="1" applyFill="1" applyBorder="1" applyAlignment="1">
      <alignment horizontal="left" vertical="center" wrapText="1" shrinkToFit="1"/>
    </xf>
    <xf numFmtId="0" fontId="32" fillId="9" borderId="27" xfId="2" applyFont="1" applyFill="1" applyBorder="1"/>
    <xf numFmtId="0" fontId="26" fillId="2" borderId="4" xfId="0" quotePrefix="1" applyFont="1" applyFill="1" applyBorder="1" applyAlignment="1">
      <alignment horizontal="left" vertical="center"/>
    </xf>
    <xf numFmtId="0" fontId="25" fillId="9" borderId="1" xfId="0" applyNumberFormat="1" applyFont="1" applyFill="1" applyBorder="1" applyAlignment="1" applyProtection="1">
      <alignment horizontal="left" vertical="center" wrapText="1"/>
    </xf>
    <xf numFmtId="0" fontId="25" fillId="9" borderId="2" xfId="0" applyNumberFormat="1" applyFont="1" applyFill="1" applyBorder="1" applyAlignment="1" applyProtection="1">
      <alignment horizontal="left" vertical="center" wrapText="1"/>
    </xf>
    <xf numFmtId="0" fontId="25" fillId="9" borderId="4" xfId="0" applyNumberFormat="1" applyFont="1" applyFill="1" applyBorder="1" applyAlignment="1" applyProtection="1">
      <alignment horizontal="left" vertical="center" wrapText="1"/>
    </xf>
    <xf numFmtId="4" fontId="0" fillId="0" borderId="26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  <xf numFmtId="4" fontId="29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7" fillId="4" borderId="3" xfId="0" applyNumberFormat="1" applyFont="1" applyFill="1" applyBorder="1" applyAlignment="1">
      <alignment horizontal="right"/>
    </xf>
    <xf numFmtId="4" fontId="33" fillId="9" borderId="27" xfId="2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5" fillId="2" borderId="3" xfId="0" quotePrefix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38" fillId="2" borderId="4" xfId="0" quotePrefix="1" applyFont="1" applyFill="1" applyBorder="1" applyAlignment="1">
      <alignment horizontal="left" vertical="center" wrapText="1"/>
    </xf>
    <xf numFmtId="4" fontId="39" fillId="2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10" fillId="6" borderId="3" xfId="0" applyNumberFormat="1" applyFont="1" applyFill="1" applyBorder="1" applyAlignment="1">
      <alignment horizontal="right"/>
    </xf>
    <xf numFmtId="0" fontId="7" fillId="2" borderId="4" xfId="0" quotePrefix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18" fillId="2" borderId="10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34" fillId="2" borderId="4" xfId="0" quotePrefix="1" applyFont="1" applyFill="1" applyBorder="1" applyAlignment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8" fillId="2" borderId="18" xfId="0" quotePrefix="1" applyFont="1" applyFill="1" applyBorder="1" applyAlignment="1">
      <alignment horizontal="center" vertical="center"/>
    </xf>
    <xf numFmtId="0" fontId="18" fillId="2" borderId="19" xfId="0" quotePrefix="1" applyFont="1" applyFill="1" applyBorder="1" applyAlignment="1">
      <alignment horizontal="center" vertical="center"/>
    </xf>
    <xf numFmtId="0" fontId="18" fillId="2" borderId="20" xfId="0" quotePrefix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7" fillId="2" borderId="1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8" fillId="2" borderId="21" xfId="0" quotePrefix="1" applyFont="1" applyFill="1" applyBorder="1" applyAlignment="1">
      <alignment horizontal="center" vertical="center" wrapText="1"/>
    </xf>
    <xf numFmtId="0" fontId="8" fillId="2" borderId="22" xfId="0" quotePrefix="1" applyFont="1" applyFill="1" applyBorder="1" applyAlignment="1">
      <alignment horizontal="center" vertical="center" wrapText="1"/>
    </xf>
    <xf numFmtId="0" fontId="8" fillId="2" borderId="23" xfId="0" quotePrefix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left" vertical="center" wrapText="1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28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0" fontId="32" fillId="9" borderId="28" xfId="2" applyNumberFormat="1" applyFont="1" applyFill="1" applyBorder="1" applyAlignment="1" applyProtection="1">
      <alignment horizontal="center" vertical="center" wrapText="1"/>
    </xf>
    <xf numFmtId="0" fontId="32" fillId="9" borderId="2" xfId="2" applyNumberFormat="1" applyFont="1" applyFill="1" applyBorder="1" applyAlignment="1" applyProtection="1">
      <alignment horizontal="center" vertical="center" wrapText="1"/>
    </xf>
    <xf numFmtId="0" fontId="32" fillId="9" borderId="29" xfId="2" applyNumberFormat="1" applyFont="1" applyFill="1" applyBorder="1" applyAlignment="1" applyProtection="1">
      <alignment horizontal="center" vertical="center" wrapText="1"/>
    </xf>
    <xf numFmtId="0" fontId="39" fillId="2" borderId="1" xfId="0" applyNumberFormat="1" applyFont="1" applyFill="1" applyBorder="1" applyAlignment="1" applyProtection="1">
      <alignment horizontal="center" vertical="center" wrapText="1"/>
    </xf>
    <xf numFmtId="0" fontId="39" fillId="2" borderId="2" xfId="0" applyNumberFormat="1" applyFont="1" applyFill="1" applyBorder="1" applyAlignment="1" applyProtection="1">
      <alignment horizontal="center" vertical="center" wrapText="1"/>
    </xf>
    <xf numFmtId="0" fontId="39" fillId="2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 wrapText="1"/>
    </xf>
    <xf numFmtId="0" fontId="24" fillId="4" borderId="4" xfId="0" applyNumberFormat="1" applyFont="1" applyFill="1" applyBorder="1" applyAlignment="1" applyProtection="1">
      <alignment horizontal="center" vertical="center" wrapText="1"/>
    </xf>
  </cellXfs>
  <cellStyles count="3">
    <cellStyle name="60% - Isticanje3" xfId="2" builtinId="40"/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"/>
  <sheetViews>
    <sheetView topLeftCell="A7" zoomScaleNormal="100" workbookViewId="0">
      <selection activeCell="B23" sqref="B23:F23"/>
    </sheetView>
  </sheetViews>
  <sheetFormatPr defaultRowHeight="15" x14ac:dyDescent="0.25"/>
  <cols>
    <col min="6" max="6" width="25.28515625" customWidth="1"/>
    <col min="7" max="7" width="27.5703125" customWidth="1"/>
    <col min="8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285" t="s">
        <v>294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7"/>
    </row>
    <row r="2" spans="2:13" ht="18" customHeight="1" x14ac:dyDescent="0.25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"/>
    </row>
    <row r="3" spans="2:13" ht="15.75" customHeight="1" x14ac:dyDescent="0.25">
      <c r="B3" s="285" t="s">
        <v>10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6"/>
    </row>
    <row r="4" spans="2:13" ht="18" x14ac:dyDescent="0.25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4"/>
    </row>
    <row r="5" spans="2:13" ht="18" customHeight="1" x14ac:dyDescent="0.25">
      <c r="B5" s="285" t="s">
        <v>295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5"/>
    </row>
    <row r="6" spans="2:13" ht="18" customHeight="1" x14ac:dyDescent="0.25"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5"/>
    </row>
    <row r="7" spans="2:13" ht="18" customHeight="1" x14ac:dyDescent="0.25">
      <c r="B7" s="302" t="s">
        <v>52</v>
      </c>
      <c r="C7" s="302"/>
      <c r="D7" s="302"/>
      <c r="E7" s="302"/>
      <c r="F7" s="302"/>
      <c r="G7" s="52"/>
      <c r="H7" s="48"/>
      <c r="I7" s="48"/>
      <c r="J7" s="48"/>
      <c r="K7" s="49"/>
      <c r="L7" s="49"/>
    </row>
    <row r="8" spans="2:13" ht="25.5" x14ac:dyDescent="0.25">
      <c r="B8" s="295" t="s">
        <v>6</v>
      </c>
      <c r="C8" s="295"/>
      <c r="D8" s="295"/>
      <c r="E8" s="295"/>
      <c r="F8" s="295"/>
      <c r="G8" s="29" t="s">
        <v>274</v>
      </c>
      <c r="H8" s="29" t="s">
        <v>270</v>
      </c>
      <c r="I8" s="29" t="s">
        <v>98</v>
      </c>
      <c r="J8" s="29" t="s">
        <v>275</v>
      </c>
      <c r="K8" s="29" t="s">
        <v>22</v>
      </c>
      <c r="L8" s="29" t="s">
        <v>44</v>
      </c>
    </row>
    <row r="9" spans="2:13" x14ac:dyDescent="0.25">
      <c r="B9" s="296">
        <v>1</v>
      </c>
      <c r="C9" s="296"/>
      <c r="D9" s="296"/>
      <c r="E9" s="296"/>
      <c r="F9" s="297"/>
      <c r="G9" s="35">
        <v>2</v>
      </c>
      <c r="H9" s="34">
        <v>3</v>
      </c>
      <c r="I9" s="34">
        <v>4</v>
      </c>
      <c r="J9" s="34">
        <v>5</v>
      </c>
      <c r="K9" s="34" t="s">
        <v>31</v>
      </c>
      <c r="L9" s="34" t="s">
        <v>32</v>
      </c>
    </row>
    <row r="10" spans="2:13" x14ac:dyDescent="0.25">
      <c r="B10" s="291" t="s">
        <v>24</v>
      </c>
      <c r="C10" s="292"/>
      <c r="D10" s="292"/>
      <c r="E10" s="292"/>
      <c r="F10" s="293"/>
      <c r="G10" s="53">
        <v>1154410.1200000001</v>
      </c>
      <c r="H10" s="54">
        <v>2591596.44</v>
      </c>
      <c r="I10" s="54"/>
      <c r="J10" s="54">
        <v>1150718.47</v>
      </c>
      <c r="K10" s="54">
        <f>J10/G10*100</f>
        <v>99.680213302357387</v>
      </c>
      <c r="L10" s="54" t="e">
        <f>J10/I10*100</f>
        <v>#DIV/0!</v>
      </c>
    </row>
    <row r="11" spans="2:13" x14ac:dyDescent="0.25">
      <c r="B11" s="294" t="s">
        <v>23</v>
      </c>
      <c r="C11" s="293"/>
      <c r="D11" s="293"/>
      <c r="E11" s="293"/>
      <c r="F11" s="293"/>
      <c r="G11" s="53">
        <v>0</v>
      </c>
      <c r="H11" s="54">
        <v>80.819999999999993</v>
      </c>
      <c r="I11" s="19">
        <v>0</v>
      </c>
      <c r="J11" s="19">
        <v>0</v>
      </c>
      <c r="K11" s="54">
        <v>0</v>
      </c>
      <c r="L11" s="54"/>
    </row>
    <row r="12" spans="2:13" x14ac:dyDescent="0.25">
      <c r="B12" s="288" t="s">
        <v>0</v>
      </c>
      <c r="C12" s="289"/>
      <c r="D12" s="289"/>
      <c r="E12" s="289"/>
      <c r="F12" s="290"/>
      <c r="G12" s="61">
        <f>SUM(G10:G11)</f>
        <v>1154410.1200000001</v>
      </c>
      <c r="H12" s="61">
        <f t="shared" ref="H12:K12" si="0">SUM(H10:H11)</f>
        <v>2591677.2599999998</v>
      </c>
      <c r="I12" s="61"/>
      <c r="J12" s="61">
        <f t="shared" si="0"/>
        <v>1150718.47</v>
      </c>
      <c r="K12" s="61">
        <f t="shared" si="0"/>
        <v>99.680213302357387</v>
      </c>
      <c r="L12" s="62" t="e">
        <f t="shared" ref="L12:L15" si="1">J12/I12*100</f>
        <v>#DIV/0!</v>
      </c>
    </row>
    <row r="13" spans="2:13" x14ac:dyDescent="0.25">
      <c r="B13" s="301" t="s">
        <v>25</v>
      </c>
      <c r="C13" s="292"/>
      <c r="D13" s="292"/>
      <c r="E13" s="292"/>
      <c r="F13" s="292"/>
      <c r="G13" s="53">
        <v>1132403.9099999999</v>
      </c>
      <c r="H13" s="54">
        <v>2420486.2400000002</v>
      </c>
      <c r="I13" s="54"/>
      <c r="J13" s="54">
        <v>1417224.77</v>
      </c>
      <c r="K13" s="54">
        <f t="shared" ref="K13:K14" si="2">J13/G13*100</f>
        <v>125.15187889098689</v>
      </c>
      <c r="L13" s="54" t="e">
        <f t="shared" si="1"/>
        <v>#DIV/0!</v>
      </c>
    </row>
    <row r="14" spans="2:13" x14ac:dyDescent="0.25">
      <c r="B14" s="299" t="s">
        <v>26</v>
      </c>
      <c r="C14" s="293"/>
      <c r="D14" s="293"/>
      <c r="E14" s="293"/>
      <c r="F14" s="293"/>
      <c r="G14" s="53">
        <v>2672.15</v>
      </c>
      <c r="H14" s="54">
        <v>171191.02</v>
      </c>
      <c r="I14" s="54"/>
      <c r="J14" s="54">
        <v>250.81</v>
      </c>
      <c r="K14" s="54">
        <f t="shared" si="2"/>
        <v>9.3860748835207612</v>
      </c>
      <c r="L14" s="54" t="e">
        <f t="shared" si="1"/>
        <v>#DIV/0!</v>
      </c>
    </row>
    <row r="15" spans="2:13" x14ac:dyDescent="0.25">
      <c r="B15" s="22" t="s">
        <v>1</v>
      </c>
      <c r="C15" s="56"/>
      <c r="D15" s="56"/>
      <c r="E15" s="56"/>
      <c r="F15" s="56"/>
      <c r="G15" s="61">
        <f>SUM(G13:G14)</f>
        <v>1135076.0599999998</v>
      </c>
      <c r="H15" s="61">
        <f t="shared" ref="H15:K15" si="3">SUM(H13:H14)</f>
        <v>2591677.2600000002</v>
      </c>
      <c r="I15" s="61">
        <f t="shared" si="3"/>
        <v>0</v>
      </c>
      <c r="J15" s="61">
        <f t="shared" si="3"/>
        <v>1417475.58</v>
      </c>
      <c r="K15" s="61">
        <f t="shared" si="3"/>
        <v>134.53795377450766</v>
      </c>
      <c r="L15" s="62" t="e">
        <f t="shared" si="1"/>
        <v>#DIV/0!</v>
      </c>
    </row>
    <row r="16" spans="2:13" x14ac:dyDescent="0.25">
      <c r="B16" s="300" t="s">
        <v>2</v>
      </c>
      <c r="C16" s="289"/>
      <c r="D16" s="289"/>
      <c r="E16" s="289"/>
      <c r="F16" s="289"/>
      <c r="G16" s="61">
        <f>G12-G15</f>
        <v>19334.060000000289</v>
      </c>
      <c r="H16" s="61">
        <f t="shared" ref="H16:J16" si="4">H12-H15</f>
        <v>0</v>
      </c>
      <c r="I16" s="61">
        <f t="shared" si="4"/>
        <v>0</v>
      </c>
      <c r="J16" s="61">
        <f t="shared" si="4"/>
        <v>-266757.1100000001</v>
      </c>
      <c r="K16" s="21"/>
      <c r="L16" s="21"/>
    </row>
    <row r="17" spans="1:49" ht="18" x14ac:dyDescent="0.25"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1"/>
    </row>
    <row r="18" spans="1:49" ht="18" customHeight="1" x14ac:dyDescent="0.25">
      <c r="B18" s="308" t="s">
        <v>49</v>
      </c>
      <c r="C18" s="308"/>
      <c r="D18" s="308"/>
      <c r="E18" s="308"/>
      <c r="F18" s="308"/>
      <c r="G18" s="47"/>
      <c r="H18" s="48"/>
      <c r="I18" s="48"/>
      <c r="J18" s="48"/>
      <c r="K18" s="49"/>
      <c r="L18" s="49"/>
      <c r="M18" s="1"/>
    </row>
    <row r="19" spans="1:49" ht="25.5" x14ac:dyDescent="0.25">
      <c r="B19" s="295" t="s">
        <v>6</v>
      </c>
      <c r="C19" s="295"/>
      <c r="D19" s="295"/>
      <c r="E19" s="295"/>
      <c r="F19" s="295"/>
      <c r="G19" s="29" t="s">
        <v>99</v>
      </c>
      <c r="H19" s="2" t="s">
        <v>271</v>
      </c>
      <c r="I19" s="2" t="s">
        <v>272</v>
      </c>
      <c r="J19" s="2" t="s">
        <v>273</v>
      </c>
      <c r="K19" s="2" t="s">
        <v>22</v>
      </c>
      <c r="L19" s="2" t="s">
        <v>44</v>
      </c>
    </row>
    <row r="20" spans="1:49" x14ac:dyDescent="0.25">
      <c r="B20" s="309">
        <v>1</v>
      </c>
      <c r="C20" s="310"/>
      <c r="D20" s="310"/>
      <c r="E20" s="310"/>
      <c r="F20" s="310"/>
      <c r="G20" s="36">
        <v>2</v>
      </c>
      <c r="H20" s="34">
        <v>3</v>
      </c>
      <c r="I20" s="34">
        <v>4</v>
      </c>
      <c r="J20" s="34">
        <v>5</v>
      </c>
      <c r="K20" s="34" t="s">
        <v>31</v>
      </c>
      <c r="L20" s="34" t="s">
        <v>32</v>
      </c>
    </row>
    <row r="21" spans="1:49" ht="15.75" customHeight="1" x14ac:dyDescent="0.25">
      <c r="B21" s="291" t="s">
        <v>27</v>
      </c>
      <c r="C21" s="311"/>
      <c r="D21" s="311"/>
      <c r="E21" s="311"/>
      <c r="F21" s="311"/>
      <c r="G21" s="30"/>
      <c r="H21" s="20"/>
      <c r="I21" s="20"/>
      <c r="J21" s="20"/>
      <c r="K21" s="20"/>
      <c r="L21" s="20"/>
    </row>
    <row r="22" spans="1:49" x14ac:dyDescent="0.25">
      <c r="B22" s="291" t="s">
        <v>28</v>
      </c>
      <c r="C22" s="292"/>
      <c r="D22" s="292"/>
      <c r="E22" s="292"/>
      <c r="F22" s="292"/>
      <c r="G22" s="28"/>
      <c r="H22" s="20"/>
      <c r="I22" s="20"/>
      <c r="J22" s="20"/>
      <c r="K22" s="20"/>
      <c r="L22" s="20"/>
    </row>
    <row r="23" spans="1:49" ht="15" customHeight="1" x14ac:dyDescent="0.25">
      <c r="B23" s="305" t="s">
        <v>45</v>
      </c>
      <c r="C23" s="306"/>
      <c r="D23" s="306"/>
      <c r="E23" s="306"/>
      <c r="F23" s="307"/>
      <c r="G23" s="38"/>
      <c r="H23" s="39"/>
      <c r="I23" s="39"/>
      <c r="J23" s="39"/>
      <c r="K23" s="39"/>
      <c r="L23" s="39"/>
    </row>
    <row r="24" spans="1:49" s="40" customFormat="1" ht="15" customHeight="1" x14ac:dyDescent="0.25">
      <c r="A24"/>
      <c r="B24" s="291" t="s">
        <v>16</v>
      </c>
      <c r="C24" s="292"/>
      <c r="D24" s="292"/>
      <c r="E24" s="292"/>
      <c r="F24" s="292"/>
      <c r="G24" s="55"/>
      <c r="H24" s="55"/>
      <c r="I24" s="55"/>
      <c r="J24" s="55"/>
      <c r="K24" s="55" t="e">
        <f>J24/G24*100</f>
        <v>#DIV/0!</v>
      </c>
      <c r="L24" s="55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291" t="s">
        <v>48</v>
      </c>
      <c r="C25" s="292"/>
      <c r="D25" s="292"/>
      <c r="E25" s="292"/>
      <c r="F25" s="292"/>
      <c r="G25" s="55"/>
      <c r="H25" s="65"/>
      <c r="I25" s="65"/>
      <c r="J25" s="65"/>
      <c r="K25" s="55" t="e">
        <f t="shared" ref="K25" si="5">J25/G25*100</f>
        <v>#DIV/0!</v>
      </c>
      <c r="L25" s="55" t="e">
        <f t="shared" ref="L25" si="6">J25/I25*100</f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6" customFormat="1" x14ac:dyDescent="0.25">
      <c r="A26" s="44"/>
      <c r="B26" s="305" t="s">
        <v>50</v>
      </c>
      <c r="C26" s="306"/>
      <c r="D26" s="306"/>
      <c r="E26" s="306"/>
      <c r="F26" s="307"/>
      <c r="G26" s="38"/>
      <c r="H26" s="45"/>
      <c r="I26" s="149"/>
      <c r="J26" s="149"/>
      <c r="K26" s="55"/>
      <c r="L26" s="5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ht="15.75" x14ac:dyDescent="0.25">
      <c r="B27" s="298" t="s">
        <v>51</v>
      </c>
      <c r="C27" s="298"/>
      <c r="D27" s="298"/>
      <c r="E27" s="298"/>
      <c r="F27" s="298"/>
      <c r="G27" s="59">
        <f>G25-G24</f>
        <v>0</v>
      </c>
      <c r="H27" s="59">
        <f t="shared" ref="H27:L27" si="7">H25-H24</f>
        <v>0</v>
      </c>
      <c r="I27" s="59">
        <f t="shared" si="7"/>
        <v>0</v>
      </c>
      <c r="J27" s="59">
        <f t="shared" si="7"/>
        <v>0</v>
      </c>
      <c r="K27" s="59" t="e">
        <f t="shared" si="7"/>
        <v>#DIV/0!</v>
      </c>
      <c r="L27" s="59" t="e">
        <f t="shared" si="7"/>
        <v>#DIV/0!</v>
      </c>
    </row>
    <row r="28" spans="1:49" x14ac:dyDescent="0.25">
      <c r="I28" s="58"/>
      <c r="J28" s="58"/>
    </row>
    <row r="29" spans="1:49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7"/>
    </row>
    <row r="30" spans="1:49" x14ac:dyDescent="0.25">
      <c r="B30" s="286" t="s">
        <v>56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</row>
    <row r="31" spans="1:49" ht="15" customHeight="1" x14ac:dyDescent="0.25">
      <c r="B31" s="286" t="s">
        <v>57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</row>
    <row r="32" spans="1:49" ht="15" customHeight="1" x14ac:dyDescent="0.25">
      <c r="B32" s="286" t="s">
        <v>59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</row>
    <row r="33" spans="2:12" ht="15" customHeight="1" x14ac:dyDescent="0.25">
      <c r="B33" s="286" t="s">
        <v>60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</row>
    <row r="34" spans="2:12" ht="36.75" customHeight="1" x14ac:dyDescent="0.25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</row>
    <row r="35" spans="2:12" ht="15" customHeight="1" x14ac:dyDescent="0.25">
      <c r="B35" s="287" t="s">
        <v>61</v>
      </c>
      <c r="C35" s="287"/>
      <c r="D35" s="287"/>
      <c r="E35" s="287"/>
      <c r="F35" s="287"/>
      <c r="G35" s="287"/>
      <c r="H35" s="287"/>
      <c r="I35" s="287"/>
      <c r="J35" s="287"/>
      <c r="K35" s="287"/>
      <c r="L35" s="287"/>
    </row>
    <row r="36" spans="2:12" x14ac:dyDescent="0.25"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</row>
    <row r="37" spans="2:12" x14ac:dyDescent="0.25">
      <c r="B37" t="s">
        <v>296</v>
      </c>
    </row>
    <row r="38" spans="2:12" x14ac:dyDescent="0.25">
      <c r="B38" t="s">
        <v>297</v>
      </c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3"/>
  <sheetViews>
    <sheetView topLeftCell="B4" zoomScale="90" zoomScaleNormal="90" workbookViewId="0">
      <selection activeCell="K96" sqref="K96"/>
    </sheetView>
  </sheetViews>
  <sheetFormatPr defaultRowHeight="15" x14ac:dyDescent="0.25"/>
  <cols>
    <col min="2" max="2" width="3.28515625" customWidth="1"/>
    <col min="3" max="4" width="6.28515625" customWidth="1"/>
    <col min="5" max="5" width="5.85546875" customWidth="1"/>
    <col min="6" max="6" width="5.5703125" customWidth="1"/>
    <col min="7" max="7" width="19" customWidth="1"/>
    <col min="8" max="8" width="15.42578125" customWidth="1"/>
    <col min="9" max="9" width="15" customWidth="1"/>
    <col min="10" max="10" width="14.140625" customWidth="1"/>
    <col min="11" max="11" width="13.5703125" customWidth="1"/>
    <col min="12" max="12" width="7.5703125" customWidth="1"/>
    <col min="13" max="13" width="9.42578125" customWidth="1"/>
    <col min="15" max="15" width="13.140625" customWidth="1"/>
    <col min="16" max="16" width="18.7109375" customWidth="1"/>
    <col min="17" max="17" width="12.5703125" bestFit="1" customWidth="1"/>
    <col min="18" max="18" width="4.28515625" customWidth="1"/>
    <col min="19" max="19" width="13.5703125" bestFit="1" customWidth="1"/>
    <col min="20" max="20" width="15" customWidth="1"/>
    <col min="22" max="22" width="14.140625" customWidth="1"/>
  </cols>
  <sheetData>
    <row r="1" spans="2:13" ht="18" x14ac:dyDescent="0.25"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2:13" ht="15.75" customHeight="1" x14ac:dyDescent="0.25"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2:13" ht="18" x14ac:dyDescent="0.25"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2:13" ht="15.75" customHeight="1" x14ac:dyDescent="0.25">
      <c r="B4" s="285" t="s">
        <v>47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2:13" ht="18" x14ac:dyDescent="0.25"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2:13" ht="15.75" customHeight="1" x14ac:dyDescent="0.25">
      <c r="B6" s="285" t="s">
        <v>276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</row>
    <row r="7" spans="2:13" ht="18.75" thickBot="1" x14ac:dyDescent="0.3"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</row>
    <row r="8" spans="2:13" ht="45" customHeight="1" x14ac:dyDescent="0.25">
      <c r="B8" s="314" t="s">
        <v>6</v>
      </c>
      <c r="C8" s="315"/>
      <c r="D8" s="315"/>
      <c r="E8" s="315"/>
      <c r="F8" s="315"/>
      <c r="G8" s="315"/>
      <c r="H8" s="135" t="s">
        <v>277</v>
      </c>
      <c r="I8" s="135" t="s">
        <v>278</v>
      </c>
      <c r="J8" s="135" t="s">
        <v>279</v>
      </c>
      <c r="K8" s="135" t="s">
        <v>280</v>
      </c>
      <c r="L8" s="135" t="s">
        <v>22</v>
      </c>
      <c r="M8" s="68" t="s">
        <v>44</v>
      </c>
    </row>
    <row r="9" spans="2:13" ht="22.5" x14ac:dyDescent="0.25">
      <c r="B9" s="312">
        <v>1</v>
      </c>
      <c r="C9" s="313"/>
      <c r="D9" s="313"/>
      <c r="E9" s="313"/>
      <c r="F9" s="313"/>
      <c r="G9" s="313"/>
      <c r="H9" s="136">
        <v>2</v>
      </c>
      <c r="I9" s="136">
        <v>3</v>
      </c>
      <c r="J9" s="136">
        <v>4</v>
      </c>
      <c r="K9" s="136">
        <v>5</v>
      </c>
      <c r="L9" s="136" t="s">
        <v>31</v>
      </c>
      <c r="M9" s="70" t="s">
        <v>32</v>
      </c>
    </row>
    <row r="10" spans="2:13" x14ac:dyDescent="0.25">
      <c r="B10" s="109"/>
      <c r="C10" s="106"/>
      <c r="D10" s="106"/>
      <c r="E10" s="106"/>
      <c r="F10" s="106"/>
      <c r="G10" s="106" t="s">
        <v>43</v>
      </c>
      <c r="H10" s="115">
        <f>H11+H26</f>
        <v>1154410.1200000001</v>
      </c>
      <c r="I10" s="115">
        <f>I26+I22+I19+I12+I15</f>
        <v>2591677.2600000002</v>
      </c>
      <c r="J10" s="115">
        <f>J26+J22+J19+J12</f>
        <v>0</v>
      </c>
      <c r="K10" s="115">
        <f>K11+K26+K28</f>
        <v>1150718.47</v>
      </c>
      <c r="L10" s="116">
        <f>K10/H10*100</f>
        <v>99.680213302357387</v>
      </c>
      <c r="M10" s="148" t="e">
        <f>K10/J10*100</f>
        <v>#DIV/0!</v>
      </c>
    </row>
    <row r="11" spans="2:13" x14ac:dyDescent="0.25">
      <c r="B11" s="71">
        <v>6</v>
      </c>
      <c r="C11" s="7"/>
      <c r="D11" s="7"/>
      <c r="E11" s="7"/>
      <c r="F11" s="7"/>
      <c r="G11" s="7" t="s">
        <v>3</v>
      </c>
      <c r="H11" s="57">
        <f>H12+H15+H17+H19+H22</f>
        <v>1154410.1200000001</v>
      </c>
      <c r="I11" s="57">
        <f>I12+I15+I17+I19+I22+I26</f>
        <v>2591677.2599999998</v>
      </c>
      <c r="J11" s="57">
        <f>J10</f>
        <v>0</v>
      </c>
      <c r="K11" s="57">
        <f>K12+K15+K17+K19+K22+K26</f>
        <v>1150718.47</v>
      </c>
      <c r="L11" s="116">
        <f>K11/H11*100</f>
        <v>99.680213302357387</v>
      </c>
      <c r="M11" s="148" t="e">
        <f>K11/J11*100</f>
        <v>#DIV/0!</v>
      </c>
    </row>
    <row r="12" spans="2:13" ht="25.5" customHeight="1" x14ac:dyDescent="0.25">
      <c r="B12" s="78"/>
      <c r="C12" s="7">
        <v>63</v>
      </c>
      <c r="D12" s="7"/>
      <c r="E12" s="326" t="s">
        <v>14</v>
      </c>
      <c r="F12" s="326"/>
      <c r="G12" s="326"/>
      <c r="H12" s="64">
        <f>H13+H14</f>
        <v>1004448.96</v>
      </c>
      <c r="I12" s="64">
        <f>I13+I14</f>
        <v>2093100.24</v>
      </c>
      <c r="J12" s="64">
        <f>J13+J14</f>
        <v>0</v>
      </c>
      <c r="K12" s="104">
        <f>K13+K14</f>
        <v>965898.76</v>
      </c>
      <c r="L12" s="116">
        <f>K12/H12*100</f>
        <v>96.162054864390527</v>
      </c>
      <c r="M12" s="148" t="e">
        <f>K12/J12*100</f>
        <v>#DIV/0!</v>
      </c>
    </row>
    <row r="13" spans="2:13" ht="25.5" customHeight="1" x14ac:dyDescent="0.25">
      <c r="B13" s="78"/>
      <c r="C13" s="155">
        <v>636</v>
      </c>
      <c r="D13" s="161"/>
      <c r="E13" s="319" t="s">
        <v>100</v>
      </c>
      <c r="F13" s="320"/>
      <c r="G13" s="321"/>
      <c r="H13" s="57">
        <v>1003775.09</v>
      </c>
      <c r="I13" s="57">
        <v>2093100.24</v>
      </c>
      <c r="J13" s="57"/>
      <c r="K13" s="105">
        <v>965082.02</v>
      </c>
      <c r="L13" s="116"/>
      <c r="M13" s="148"/>
    </row>
    <row r="14" spans="2:13" ht="25.5" customHeight="1" x14ac:dyDescent="0.25">
      <c r="B14" s="78"/>
      <c r="C14" s="155">
        <v>639</v>
      </c>
      <c r="D14" s="161"/>
      <c r="E14" s="319" t="s">
        <v>101</v>
      </c>
      <c r="F14" s="320"/>
      <c r="G14" s="321"/>
      <c r="H14" s="57">
        <v>673.87</v>
      </c>
      <c r="I14" s="57">
        <v>0</v>
      </c>
      <c r="J14" s="57"/>
      <c r="K14" s="105">
        <v>816.74</v>
      </c>
      <c r="L14" s="116"/>
      <c r="M14" s="148"/>
    </row>
    <row r="15" spans="2:13" ht="25.5" customHeight="1" x14ac:dyDescent="0.25">
      <c r="B15" s="78"/>
      <c r="C15" s="7">
        <v>64</v>
      </c>
      <c r="D15" s="162"/>
      <c r="E15" s="342" t="s">
        <v>103</v>
      </c>
      <c r="F15" s="343"/>
      <c r="G15" s="344"/>
      <c r="H15" s="64">
        <f>H16</f>
        <v>270.04000000000002</v>
      </c>
      <c r="I15" s="57">
        <f>I16</f>
        <v>0.2</v>
      </c>
      <c r="J15" s="57">
        <f>J16</f>
        <v>0</v>
      </c>
      <c r="K15" s="104">
        <f>K16</f>
        <v>0</v>
      </c>
      <c r="L15" s="116"/>
      <c r="M15" s="148"/>
    </row>
    <row r="16" spans="2:13" ht="25.5" customHeight="1" x14ac:dyDescent="0.25">
      <c r="B16" s="78"/>
      <c r="C16" s="155">
        <v>641</v>
      </c>
      <c r="D16" s="161"/>
      <c r="E16" s="319" t="s">
        <v>102</v>
      </c>
      <c r="F16" s="320"/>
      <c r="G16" s="321"/>
      <c r="H16" s="57">
        <v>270.04000000000002</v>
      </c>
      <c r="I16" s="57">
        <v>0.2</v>
      </c>
      <c r="J16" s="57"/>
      <c r="K16" s="105">
        <v>0</v>
      </c>
      <c r="L16" s="116"/>
      <c r="M16" s="148"/>
    </row>
    <row r="17" spans="2:22" x14ac:dyDescent="0.25">
      <c r="B17" s="130"/>
      <c r="C17" s="156">
        <v>65</v>
      </c>
      <c r="D17" s="159"/>
      <c r="E17" s="327" t="s">
        <v>67</v>
      </c>
      <c r="F17" s="327"/>
      <c r="G17" s="327"/>
      <c r="H17" s="64">
        <f>H18</f>
        <v>0</v>
      </c>
      <c r="I17" s="57">
        <f>I18</f>
        <v>0</v>
      </c>
      <c r="J17" s="57">
        <v>0</v>
      </c>
      <c r="K17" s="84">
        <v>0</v>
      </c>
      <c r="L17" s="116" t="e">
        <f>K17/H17*100</f>
        <v>#DIV/0!</v>
      </c>
      <c r="M17" s="148" t="e">
        <f>K17/J17*100</f>
        <v>#DIV/0!</v>
      </c>
    </row>
    <row r="18" spans="2:22" x14ac:dyDescent="0.25">
      <c r="B18" s="130"/>
      <c r="C18" s="153">
        <v>652</v>
      </c>
      <c r="D18" s="163"/>
      <c r="E18" s="345" t="s">
        <v>104</v>
      </c>
      <c r="F18" s="346"/>
      <c r="G18" s="347"/>
      <c r="H18" s="57"/>
      <c r="I18" s="57">
        <v>0</v>
      </c>
      <c r="J18" s="57">
        <v>0</v>
      </c>
      <c r="K18" s="84">
        <v>0</v>
      </c>
      <c r="L18" s="116"/>
      <c r="M18" s="148"/>
    </row>
    <row r="19" spans="2:22" ht="35.25" customHeight="1" x14ac:dyDescent="0.25">
      <c r="B19" s="130"/>
      <c r="C19" s="160">
        <v>66</v>
      </c>
      <c r="D19" s="160"/>
      <c r="E19" s="328" t="s">
        <v>252</v>
      </c>
      <c r="F19" s="329"/>
      <c r="G19" s="330"/>
      <c r="H19" s="104">
        <f>H20+H21</f>
        <v>1353.26</v>
      </c>
      <c r="I19" s="64">
        <f>I20</f>
        <v>1500</v>
      </c>
      <c r="J19" s="64">
        <f>J20+J21</f>
        <v>0</v>
      </c>
      <c r="K19" s="104">
        <f>K20+K21</f>
        <v>6140</v>
      </c>
      <c r="L19" s="116">
        <f>K19/H19*100</f>
        <v>453.71916704846075</v>
      </c>
      <c r="M19" s="148" t="e">
        <f>K19/J19*100</f>
        <v>#DIV/0!</v>
      </c>
    </row>
    <row r="20" spans="2:22" x14ac:dyDescent="0.25">
      <c r="B20" s="130"/>
      <c r="C20" s="131">
        <v>661</v>
      </c>
      <c r="D20" s="164"/>
      <c r="E20" s="348" t="s">
        <v>105</v>
      </c>
      <c r="F20" s="349"/>
      <c r="G20" s="350"/>
      <c r="H20" s="84">
        <v>1065</v>
      </c>
      <c r="I20" s="57">
        <v>1500</v>
      </c>
      <c r="J20" s="57"/>
      <c r="K20" s="84"/>
      <c r="L20" s="116"/>
      <c r="M20" s="148"/>
    </row>
    <row r="21" spans="2:22" x14ac:dyDescent="0.25">
      <c r="B21" s="130"/>
      <c r="C21" s="131">
        <v>663</v>
      </c>
      <c r="D21" s="164"/>
      <c r="E21" s="230" t="s">
        <v>219</v>
      </c>
      <c r="F21" s="176"/>
      <c r="G21" s="177"/>
      <c r="H21" s="84">
        <v>288.26</v>
      </c>
      <c r="I21" s="57">
        <v>0</v>
      </c>
      <c r="J21" s="57"/>
      <c r="K21" s="84">
        <v>6140</v>
      </c>
      <c r="L21" s="116"/>
      <c r="M21" s="148"/>
    </row>
    <row r="22" spans="2:22" x14ac:dyDescent="0.25">
      <c r="B22" s="132"/>
      <c r="C22" s="137">
        <v>67</v>
      </c>
      <c r="D22" s="159"/>
      <c r="E22" s="327" t="s">
        <v>106</v>
      </c>
      <c r="F22" s="327"/>
      <c r="G22" s="327"/>
      <c r="H22" s="64">
        <f>H23</f>
        <v>148337.85999999999</v>
      </c>
      <c r="I22" s="64">
        <f>I23</f>
        <v>496996</v>
      </c>
      <c r="J22" s="64">
        <f>J23</f>
        <v>0</v>
      </c>
      <c r="K22" s="104">
        <f>K23</f>
        <v>178679.71</v>
      </c>
      <c r="L22" s="116">
        <f>K22/H22*100</f>
        <v>120.45455556659644</v>
      </c>
      <c r="M22" s="148" t="e">
        <f>K22/J22*100</f>
        <v>#DIV/0!</v>
      </c>
    </row>
    <row r="23" spans="2:22" ht="36" customHeight="1" x14ac:dyDescent="0.25">
      <c r="B23" s="132"/>
      <c r="C23" s="153">
        <v>671</v>
      </c>
      <c r="D23" s="163"/>
      <c r="E23" s="322" t="s">
        <v>107</v>
      </c>
      <c r="F23" s="323"/>
      <c r="G23" s="324"/>
      <c r="H23" s="57">
        <v>148337.85999999999</v>
      </c>
      <c r="I23" s="57">
        <f>I24+I25</f>
        <v>496996</v>
      </c>
      <c r="J23" s="57"/>
      <c r="K23" s="104">
        <f>K24+K25</f>
        <v>178679.71</v>
      </c>
      <c r="L23" s="116"/>
      <c r="M23" s="148"/>
    </row>
    <row r="24" spans="2:22" ht="27" customHeight="1" x14ac:dyDescent="0.25">
      <c r="B24" s="132"/>
      <c r="C24" s="153">
        <v>6711</v>
      </c>
      <c r="D24" s="163"/>
      <c r="E24" s="322" t="s">
        <v>108</v>
      </c>
      <c r="F24" s="323"/>
      <c r="G24" s="324"/>
      <c r="H24" s="57">
        <v>132071.35999999999</v>
      </c>
      <c r="I24" s="57">
        <v>326196</v>
      </c>
      <c r="J24" s="57"/>
      <c r="K24" s="105">
        <v>172341.56</v>
      </c>
      <c r="L24" s="116"/>
      <c r="M24" s="148"/>
    </row>
    <row r="25" spans="2:22" ht="32.25" customHeight="1" x14ac:dyDescent="0.25">
      <c r="B25" s="132"/>
      <c r="C25" s="153">
        <v>6712</v>
      </c>
      <c r="D25" s="163"/>
      <c r="E25" s="322" t="s">
        <v>109</v>
      </c>
      <c r="F25" s="323"/>
      <c r="G25" s="324"/>
      <c r="H25" s="57">
        <v>16255.5</v>
      </c>
      <c r="I25" s="57">
        <v>170800</v>
      </c>
      <c r="J25" s="57"/>
      <c r="K25" s="105">
        <v>6338.15</v>
      </c>
      <c r="L25" s="116"/>
      <c r="M25" s="148"/>
    </row>
    <row r="26" spans="2:22" ht="27" customHeight="1" x14ac:dyDescent="0.25">
      <c r="B26" s="132">
        <v>7</v>
      </c>
      <c r="C26" s="137"/>
      <c r="D26" s="165"/>
      <c r="E26" s="331" t="s">
        <v>21</v>
      </c>
      <c r="F26" s="332"/>
      <c r="G26" s="333"/>
      <c r="H26" s="64">
        <f>H27</f>
        <v>0</v>
      </c>
      <c r="I26" s="64">
        <f>I27</f>
        <v>80.819999999999993</v>
      </c>
      <c r="J26" s="64">
        <f>J27</f>
        <v>0</v>
      </c>
      <c r="K26" s="64">
        <v>0</v>
      </c>
      <c r="L26" s="116" t="e">
        <f>K26/H26*100</f>
        <v>#DIV/0!</v>
      </c>
      <c r="M26" s="148"/>
      <c r="S26" s="58"/>
    </row>
    <row r="27" spans="2:22" ht="24.75" customHeight="1" thickBot="1" x14ac:dyDescent="0.3">
      <c r="B27" s="133"/>
      <c r="C27" s="154">
        <v>72</v>
      </c>
      <c r="D27" s="166"/>
      <c r="E27" s="334" t="s">
        <v>97</v>
      </c>
      <c r="F27" s="335"/>
      <c r="G27" s="336"/>
      <c r="H27" s="134"/>
      <c r="I27" s="134">
        <v>80.819999999999993</v>
      </c>
      <c r="J27" s="134"/>
      <c r="K27" s="92">
        <v>0</v>
      </c>
      <c r="L27" s="150" t="e">
        <f>K27/H27*100</f>
        <v>#DIV/0!</v>
      </c>
      <c r="M27" s="151"/>
      <c r="S27" s="58"/>
    </row>
    <row r="28" spans="2:22" x14ac:dyDescent="0.25">
      <c r="B28" s="126"/>
      <c r="C28" s="126"/>
      <c r="D28" s="167"/>
      <c r="E28" s="316"/>
      <c r="F28" s="317"/>
      <c r="G28" s="318"/>
      <c r="H28" s="127"/>
      <c r="I28" s="128"/>
      <c r="J28" s="128"/>
      <c r="K28" s="128"/>
      <c r="L28" s="129"/>
      <c r="M28" s="129"/>
      <c r="S28" s="58"/>
    </row>
    <row r="29" spans="2:22" x14ac:dyDescent="0.25">
      <c r="B29" s="121"/>
      <c r="C29" s="121"/>
      <c r="D29" s="121"/>
      <c r="E29" s="122"/>
      <c r="F29" s="122"/>
      <c r="G29" s="99"/>
      <c r="H29" s="123"/>
      <c r="I29" s="95"/>
      <c r="J29" s="95"/>
      <c r="K29" s="97"/>
      <c r="L29" s="97"/>
      <c r="M29" s="97"/>
      <c r="S29" s="58"/>
    </row>
    <row r="30" spans="2:22" x14ac:dyDescent="0.25">
      <c r="B30" s="118"/>
      <c r="C30" s="121"/>
      <c r="D30" s="121"/>
      <c r="E30" s="122"/>
      <c r="F30" s="122"/>
      <c r="G30" s="99"/>
      <c r="H30" s="123"/>
      <c r="I30" s="124"/>
      <c r="J30" s="124"/>
      <c r="K30" s="124"/>
      <c r="L30" s="97"/>
      <c r="M30" s="97"/>
      <c r="S30" s="58"/>
      <c r="V30" s="58"/>
    </row>
    <row r="31" spans="2:22" ht="30.75" customHeight="1" x14ac:dyDescent="0.25">
      <c r="B31" s="121"/>
      <c r="C31" s="121"/>
      <c r="D31" s="121"/>
      <c r="E31" s="122"/>
      <c r="F31" s="122"/>
      <c r="G31" s="125"/>
      <c r="H31" s="123"/>
      <c r="I31" s="95"/>
      <c r="J31" s="95"/>
      <c r="K31" s="97"/>
      <c r="L31" s="97"/>
      <c r="M31" s="97"/>
      <c r="S31" s="58"/>
      <c r="T31" s="58"/>
      <c r="U31" s="58"/>
      <c r="V31" s="58"/>
    </row>
    <row r="32" spans="2:22" x14ac:dyDescent="0.25">
      <c r="B32" s="121"/>
      <c r="C32" s="121"/>
      <c r="D32" s="121"/>
      <c r="E32" s="121"/>
      <c r="F32" s="121"/>
      <c r="G32" s="125"/>
      <c r="H32" s="123"/>
      <c r="I32" s="95"/>
      <c r="J32" s="95"/>
      <c r="K32" s="97"/>
      <c r="L32" s="97"/>
      <c r="M32" s="97"/>
      <c r="S32" s="58"/>
    </row>
    <row r="33" spans="2:20" x14ac:dyDescent="0.25">
      <c r="B33" s="121"/>
      <c r="C33" s="121"/>
      <c r="D33" s="121"/>
      <c r="E33" s="121"/>
      <c r="F33" s="121"/>
      <c r="G33" s="125"/>
      <c r="H33" s="123"/>
      <c r="I33" s="95"/>
      <c r="J33" s="95"/>
      <c r="K33" s="97"/>
      <c r="L33" s="97"/>
      <c r="M33" s="97"/>
    </row>
    <row r="34" spans="2:20" x14ac:dyDescent="0.25">
      <c r="B34" s="121"/>
      <c r="C34" s="121"/>
      <c r="D34" s="121"/>
      <c r="E34" s="121"/>
      <c r="F34" s="121"/>
      <c r="G34" s="125"/>
      <c r="H34" s="123"/>
      <c r="I34" s="95"/>
      <c r="J34" s="95"/>
      <c r="K34" s="97"/>
      <c r="L34" s="97"/>
      <c r="M34" s="97"/>
    </row>
    <row r="35" spans="2:20" ht="18.75" thickBot="1" x14ac:dyDescent="0.3"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</row>
    <row r="36" spans="2:20" ht="36.75" customHeight="1" x14ac:dyDescent="0.25">
      <c r="B36" s="314" t="s">
        <v>6</v>
      </c>
      <c r="C36" s="315"/>
      <c r="D36" s="315"/>
      <c r="E36" s="315"/>
      <c r="F36" s="315"/>
      <c r="G36" s="315"/>
      <c r="H36" s="67" t="s">
        <v>277</v>
      </c>
      <c r="I36" s="67" t="s">
        <v>270</v>
      </c>
      <c r="J36" s="67" t="s">
        <v>281</v>
      </c>
      <c r="K36" s="67" t="s">
        <v>282</v>
      </c>
      <c r="L36" s="67" t="s">
        <v>22</v>
      </c>
      <c r="M36" s="68" t="s">
        <v>44</v>
      </c>
    </row>
    <row r="37" spans="2:20" ht="22.5" x14ac:dyDescent="0.25">
      <c r="B37" s="312">
        <v>1</v>
      </c>
      <c r="C37" s="313"/>
      <c r="D37" s="313"/>
      <c r="E37" s="313"/>
      <c r="F37" s="313"/>
      <c r="G37" s="313"/>
      <c r="H37" s="41">
        <v>2</v>
      </c>
      <c r="I37" s="41">
        <v>3</v>
      </c>
      <c r="J37" s="41">
        <v>4</v>
      </c>
      <c r="K37" s="41">
        <v>5</v>
      </c>
      <c r="L37" s="41" t="s">
        <v>31</v>
      </c>
      <c r="M37" s="70" t="s">
        <v>32</v>
      </c>
    </row>
    <row r="38" spans="2:20" x14ac:dyDescent="0.25">
      <c r="B38" s="109"/>
      <c r="C38" s="106"/>
      <c r="D38" s="106"/>
      <c r="E38" s="106"/>
      <c r="F38" s="106"/>
      <c r="G38" s="106" t="s">
        <v>42</v>
      </c>
      <c r="H38" s="62">
        <f>H39+H85</f>
        <v>1135076.0599999998</v>
      </c>
      <c r="I38" s="62">
        <f>I39+I85</f>
        <v>2591677.2600000002</v>
      </c>
      <c r="J38" s="62">
        <f>J39+J85</f>
        <v>0</v>
      </c>
      <c r="K38" s="62">
        <f>K39+K85</f>
        <v>1417475.58</v>
      </c>
      <c r="L38" s="117">
        <f>K38/H38*100</f>
        <v>124.87934773287354</v>
      </c>
      <c r="M38" s="152" t="e">
        <f>K38/J38*100</f>
        <v>#DIV/0!</v>
      </c>
    </row>
    <row r="39" spans="2:20" x14ac:dyDescent="0.25">
      <c r="B39" s="71">
        <v>3</v>
      </c>
      <c r="C39" s="7"/>
      <c r="D39" s="7"/>
      <c r="E39" s="7"/>
      <c r="F39" s="7"/>
      <c r="G39" s="7" t="s">
        <v>4</v>
      </c>
      <c r="H39" s="64">
        <f>H41+H48+H78+H81</f>
        <v>1132403.9099999999</v>
      </c>
      <c r="I39" s="64">
        <f>I41+I48+I78+I81</f>
        <v>2420486.2400000002</v>
      </c>
      <c r="J39" s="64">
        <f>J41+J48+J78+J81</f>
        <v>0</v>
      </c>
      <c r="K39" s="64">
        <f>K41+K48+K78+K81</f>
        <v>1417224.77</v>
      </c>
      <c r="L39" s="117">
        <f>K39/H39*100</f>
        <v>125.15187889098689</v>
      </c>
      <c r="M39" s="152" t="e">
        <f>K39/J39*100</f>
        <v>#DIV/0!</v>
      </c>
      <c r="P39" s="58"/>
      <c r="Q39" s="58"/>
    </row>
    <row r="40" spans="2:20" x14ac:dyDescent="0.25">
      <c r="B40" s="71"/>
      <c r="C40" s="7"/>
      <c r="D40" s="7"/>
      <c r="E40" s="7"/>
      <c r="F40" s="7"/>
      <c r="G40" s="7"/>
      <c r="H40" s="57"/>
      <c r="I40" s="57"/>
      <c r="J40" s="57"/>
      <c r="K40" s="84"/>
      <c r="L40" s="116"/>
      <c r="M40" s="148"/>
      <c r="P40" s="58"/>
      <c r="Q40" s="58"/>
    </row>
    <row r="41" spans="2:20" ht="15" customHeight="1" x14ac:dyDescent="0.25">
      <c r="B41" s="71"/>
      <c r="C41" s="7">
        <v>31</v>
      </c>
      <c r="D41" s="7"/>
      <c r="E41" s="337" t="s">
        <v>5</v>
      </c>
      <c r="F41" s="337"/>
      <c r="G41" s="337"/>
      <c r="H41" s="64">
        <f>H42+H44+H46</f>
        <v>909014.98</v>
      </c>
      <c r="I41" s="64">
        <f>I42+I44+I46</f>
        <v>2004272.6</v>
      </c>
      <c r="J41" s="64">
        <f>J42+J44+J46</f>
        <v>0</v>
      </c>
      <c r="K41" s="104">
        <f>K42+K44+K46</f>
        <v>1194387.8</v>
      </c>
      <c r="L41" s="116">
        <f>K41/H41*100</f>
        <v>131.39363225895352</v>
      </c>
      <c r="M41" s="148" t="e">
        <f>K41/J41*100</f>
        <v>#DIV/0!</v>
      </c>
      <c r="P41" s="58"/>
      <c r="Q41" s="58"/>
    </row>
    <row r="42" spans="2:20" ht="15" customHeight="1" x14ac:dyDescent="0.25">
      <c r="B42" s="71"/>
      <c r="C42" s="158">
        <v>311</v>
      </c>
      <c r="D42" s="161"/>
      <c r="E42" s="351" t="s">
        <v>110</v>
      </c>
      <c r="F42" s="352"/>
      <c r="G42" s="353"/>
      <c r="H42" s="57">
        <f>H43</f>
        <v>765038.6</v>
      </c>
      <c r="I42" s="57">
        <f>I43</f>
        <v>1684846.6</v>
      </c>
      <c r="J42" s="57">
        <f>J43</f>
        <v>0</v>
      </c>
      <c r="K42" s="84">
        <f>K43</f>
        <v>1006219.83</v>
      </c>
      <c r="L42" s="116"/>
      <c r="M42" s="148"/>
      <c r="P42" s="58"/>
      <c r="Q42" s="58"/>
    </row>
    <row r="43" spans="2:20" ht="15" customHeight="1" x14ac:dyDescent="0.25">
      <c r="B43" s="71"/>
      <c r="C43" s="158">
        <v>3111</v>
      </c>
      <c r="D43" s="161"/>
      <c r="E43" s="351" t="s">
        <v>29</v>
      </c>
      <c r="F43" s="352"/>
      <c r="G43" s="353"/>
      <c r="H43" s="57">
        <v>765038.6</v>
      </c>
      <c r="I43" s="57">
        <v>1684846.6</v>
      </c>
      <c r="J43" s="57"/>
      <c r="K43" s="84">
        <v>1006219.83</v>
      </c>
      <c r="L43" s="116"/>
      <c r="M43" s="148"/>
      <c r="P43" s="58"/>
      <c r="Q43" s="58"/>
    </row>
    <row r="44" spans="2:20" ht="15" customHeight="1" x14ac:dyDescent="0.25">
      <c r="B44" s="71"/>
      <c r="C44" s="158">
        <v>312</v>
      </c>
      <c r="D44" s="161"/>
      <c r="E44" s="351" t="s">
        <v>95</v>
      </c>
      <c r="F44" s="352"/>
      <c r="G44" s="353"/>
      <c r="H44" s="57">
        <f>H45</f>
        <v>27075.360000000001</v>
      </c>
      <c r="I44" s="57">
        <f>I45</f>
        <v>62400</v>
      </c>
      <c r="J44" s="57">
        <f>J45</f>
        <v>0</v>
      </c>
      <c r="K44" s="84">
        <f>K45</f>
        <v>34030.639999999999</v>
      </c>
      <c r="L44" s="116"/>
      <c r="M44" s="148"/>
      <c r="P44" s="58"/>
      <c r="Q44" s="58"/>
    </row>
    <row r="45" spans="2:20" ht="15" customHeight="1" x14ac:dyDescent="0.25">
      <c r="B45" s="71"/>
      <c r="C45" s="158">
        <v>3121</v>
      </c>
      <c r="D45" s="161"/>
      <c r="E45" s="351" t="s">
        <v>95</v>
      </c>
      <c r="F45" s="352"/>
      <c r="G45" s="353"/>
      <c r="H45" s="57">
        <v>27075.360000000001</v>
      </c>
      <c r="I45" s="57">
        <v>62400</v>
      </c>
      <c r="J45" s="57"/>
      <c r="K45" s="84">
        <v>34030.639999999999</v>
      </c>
      <c r="L45" s="116"/>
      <c r="M45" s="148"/>
      <c r="P45" s="58"/>
      <c r="Q45" s="58"/>
    </row>
    <row r="46" spans="2:20" ht="15" customHeight="1" x14ac:dyDescent="0.25">
      <c r="B46" s="71"/>
      <c r="C46" s="158">
        <v>313</v>
      </c>
      <c r="D46" s="161"/>
      <c r="E46" s="351" t="s">
        <v>111</v>
      </c>
      <c r="F46" s="352"/>
      <c r="G46" s="353"/>
      <c r="H46" s="57">
        <f>H47</f>
        <v>116901.02</v>
      </c>
      <c r="I46" s="57">
        <f>I47</f>
        <v>257026</v>
      </c>
      <c r="J46" s="57">
        <f>J47</f>
        <v>0</v>
      </c>
      <c r="K46" s="84">
        <f>K47</f>
        <v>154137.32999999999</v>
      </c>
      <c r="L46" s="116"/>
      <c r="M46" s="148"/>
      <c r="P46" s="58"/>
      <c r="Q46" s="58"/>
    </row>
    <row r="47" spans="2:20" ht="15" customHeight="1" x14ac:dyDescent="0.25">
      <c r="B47" s="71"/>
      <c r="C47" s="158">
        <v>3132</v>
      </c>
      <c r="D47" s="161"/>
      <c r="E47" s="351" t="s">
        <v>112</v>
      </c>
      <c r="F47" s="352"/>
      <c r="G47" s="353"/>
      <c r="H47" s="57">
        <v>116901.02</v>
      </c>
      <c r="I47" s="57">
        <v>257026</v>
      </c>
      <c r="J47" s="57"/>
      <c r="K47" s="84">
        <v>154137.32999999999</v>
      </c>
      <c r="L47" s="116"/>
      <c r="M47" s="148"/>
      <c r="P47" s="58"/>
      <c r="Q47" s="58"/>
    </row>
    <row r="48" spans="2:20" x14ac:dyDescent="0.25">
      <c r="B48" s="130"/>
      <c r="C48" s="159">
        <v>32</v>
      </c>
      <c r="D48" s="159"/>
      <c r="E48" s="168" t="s">
        <v>11</v>
      </c>
      <c r="F48" s="168"/>
      <c r="G48" s="168"/>
      <c r="H48" s="64">
        <f>H49+H53+H60+H71</f>
        <v>190755.34</v>
      </c>
      <c r="I48" s="64">
        <f>I49+I53+I60+I70+I71</f>
        <v>330113.64</v>
      </c>
      <c r="J48" s="64">
        <f>J49+J53+J60+J70+J71+J78+J81</f>
        <v>0</v>
      </c>
      <c r="K48" s="104">
        <f>K49+K53+K60+K71</f>
        <v>179189.22999999998</v>
      </c>
      <c r="L48" s="116">
        <f>K48/H48*100</f>
        <v>93.936678260225889</v>
      </c>
      <c r="M48" s="148" t="e">
        <f>K48/J48*100</f>
        <v>#DIV/0!</v>
      </c>
      <c r="O48" s="58"/>
      <c r="P48" s="58"/>
      <c r="Q48" s="63"/>
      <c r="R48" s="58"/>
      <c r="S48" s="58"/>
      <c r="T48" s="58"/>
    </row>
    <row r="49" spans="2:20" x14ac:dyDescent="0.25">
      <c r="B49" s="130"/>
      <c r="C49" s="159">
        <v>321</v>
      </c>
      <c r="D49" s="157"/>
      <c r="E49" s="345" t="s">
        <v>113</v>
      </c>
      <c r="F49" s="346"/>
      <c r="G49" s="347"/>
      <c r="H49" s="64">
        <f>H50+H51+H52</f>
        <v>30461.040000000001</v>
      </c>
      <c r="I49" s="64">
        <f>I50+I51+I52</f>
        <v>53997.64</v>
      </c>
      <c r="J49" s="64">
        <f>J50+J51+J52</f>
        <v>0</v>
      </c>
      <c r="K49" s="104">
        <f>K50+K51+K52</f>
        <v>38309.42</v>
      </c>
      <c r="L49" s="116"/>
      <c r="M49" s="148"/>
      <c r="O49" s="58"/>
      <c r="P49" s="58"/>
      <c r="Q49" s="63"/>
      <c r="R49" s="58"/>
      <c r="S49" s="58"/>
      <c r="T49" s="58"/>
    </row>
    <row r="50" spans="2:20" x14ac:dyDescent="0.25">
      <c r="B50" s="130"/>
      <c r="C50" s="157">
        <v>3211</v>
      </c>
      <c r="D50" s="157"/>
      <c r="E50" s="345" t="s">
        <v>30</v>
      </c>
      <c r="F50" s="346"/>
      <c r="G50" s="347"/>
      <c r="H50" s="57">
        <v>3816.68</v>
      </c>
      <c r="I50" s="57">
        <v>6959.24</v>
      </c>
      <c r="J50" s="57"/>
      <c r="K50" s="84">
        <v>6814.52</v>
      </c>
      <c r="L50" s="116"/>
      <c r="M50" s="148"/>
      <c r="O50" s="58"/>
      <c r="P50" s="58"/>
      <c r="Q50" s="63"/>
      <c r="R50" s="58"/>
      <c r="S50" s="58"/>
      <c r="T50" s="58"/>
    </row>
    <row r="51" spans="2:20" ht="27" customHeight="1" x14ac:dyDescent="0.25">
      <c r="B51" s="130"/>
      <c r="C51" s="157">
        <v>3212</v>
      </c>
      <c r="D51" s="157"/>
      <c r="E51" s="322" t="s">
        <v>114</v>
      </c>
      <c r="F51" s="323"/>
      <c r="G51" s="324"/>
      <c r="H51" s="57">
        <v>24345.360000000001</v>
      </c>
      <c r="I51" s="57">
        <v>45338.400000000001</v>
      </c>
      <c r="J51" s="57"/>
      <c r="K51" s="84">
        <v>25285.64</v>
      </c>
      <c r="L51" s="116"/>
      <c r="M51" s="148"/>
      <c r="O51" s="58"/>
      <c r="P51" s="58"/>
      <c r="Q51" s="63"/>
      <c r="R51" s="58"/>
      <c r="S51" s="58"/>
      <c r="T51" s="58"/>
    </row>
    <row r="52" spans="2:20" x14ac:dyDescent="0.25">
      <c r="B52" s="130"/>
      <c r="C52" s="157">
        <v>3213</v>
      </c>
      <c r="D52" s="157"/>
      <c r="E52" s="345" t="s">
        <v>115</v>
      </c>
      <c r="F52" s="346"/>
      <c r="G52" s="347"/>
      <c r="H52" s="57">
        <v>2299</v>
      </c>
      <c r="I52" s="57">
        <v>1700</v>
      </c>
      <c r="J52" s="57"/>
      <c r="K52" s="84">
        <v>6209.26</v>
      </c>
      <c r="L52" s="116"/>
      <c r="M52" s="148"/>
      <c r="O52" s="58"/>
      <c r="P52" s="58"/>
      <c r="Q52" s="63"/>
      <c r="R52" s="58"/>
      <c r="S52" s="58"/>
      <c r="T52" s="58"/>
    </row>
    <row r="53" spans="2:20" x14ac:dyDescent="0.25">
      <c r="B53" s="130"/>
      <c r="C53" s="159">
        <v>322</v>
      </c>
      <c r="D53" s="157"/>
      <c r="E53" s="345" t="s">
        <v>116</v>
      </c>
      <c r="F53" s="346"/>
      <c r="G53" s="347"/>
      <c r="H53" s="64">
        <f>H54+H55+H56+H57+H58+H59</f>
        <v>41446.640000000007</v>
      </c>
      <c r="I53" s="64">
        <f>I54+I55+I56+I57+I58+I59</f>
        <v>71264</v>
      </c>
      <c r="J53" s="64">
        <f>J54+J55+J56+J57+J58+J59</f>
        <v>0</v>
      </c>
      <c r="K53" s="104">
        <f>K54+K55+K56+K57+K58+K59</f>
        <v>36160.89</v>
      </c>
      <c r="L53" s="116"/>
      <c r="M53" s="148"/>
      <c r="O53" s="58"/>
      <c r="P53" s="58"/>
      <c r="Q53" s="63"/>
      <c r="R53" s="58"/>
      <c r="S53" s="58"/>
      <c r="T53" s="58"/>
    </row>
    <row r="54" spans="2:20" x14ac:dyDescent="0.25">
      <c r="B54" s="130"/>
      <c r="C54" s="157">
        <v>3221</v>
      </c>
      <c r="D54" s="157"/>
      <c r="E54" s="345" t="s">
        <v>117</v>
      </c>
      <c r="F54" s="346"/>
      <c r="G54" s="347"/>
      <c r="H54" s="57">
        <v>10591.93</v>
      </c>
      <c r="I54" s="57">
        <v>18664</v>
      </c>
      <c r="J54" s="57"/>
      <c r="K54" s="84">
        <v>7628.05</v>
      </c>
      <c r="L54" s="116"/>
      <c r="M54" s="148"/>
      <c r="O54" s="58"/>
      <c r="P54" s="58"/>
      <c r="Q54" s="63"/>
      <c r="R54" s="58"/>
      <c r="S54" s="58"/>
      <c r="T54" s="58"/>
    </row>
    <row r="55" spans="2:20" x14ac:dyDescent="0.25">
      <c r="B55" s="130"/>
      <c r="C55" s="157">
        <v>3222</v>
      </c>
      <c r="D55" s="157"/>
      <c r="E55" s="345" t="s">
        <v>253</v>
      </c>
      <c r="F55" s="346"/>
      <c r="G55" s="347"/>
      <c r="H55" s="57">
        <v>16295.79</v>
      </c>
      <c r="I55" s="57">
        <v>28900</v>
      </c>
      <c r="J55" s="57"/>
      <c r="K55" s="84">
        <v>15414.73</v>
      </c>
      <c r="L55" s="116"/>
      <c r="M55" s="148"/>
      <c r="O55" s="58"/>
      <c r="P55" s="58"/>
      <c r="Q55" s="63"/>
      <c r="R55" s="58"/>
      <c r="S55" s="58"/>
      <c r="T55" s="58"/>
    </row>
    <row r="56" spans="2:20" x14ac:dyDescent="0.25">
      <c r="B56" s="130"/>
      <c r="C56" s="157">
        <v>3223</v>
      </c>
      <c r="D56" s="157"/>
      <c r="E56" s="345" t="s">
        <v>118</v>
      </c>
      <c r="F56" s="346"/>
      <c r="G56" s="347"/>
      <c r="H56" s="57">
        <v>14322.62</v>
      </c>
      <c r="I56" s="57">
        <v>22600</v>
      </c>
      <c r="J56" s="57"/>
      <c r="K56" s="84">
        <v>11819.07</v>
      </c>
      <c r="L56" s="116"/>
      <c r="M56" s="148"/>
      <c r="O56" s="58"/>
      <c r="P56" s="58"/>
      <c r="Q56" s="63"/>
      <c r="R56" s="58"/>
      <c r="S56" s="58"/>
      <c r="T56" s="58"/>
    </row>
    <row r="57" spans="2:20" x14ac:dyDescent="0.25">
      <c r="B57" s="130"/>
      <c r="C57" s="157">
        <v>3224</v>
      </c>
      <c r="D57" s="157"/>
      <c r="E57" s="345" t="s">
        <v>119</v>
      </c>
      <c r="F57" s="346"/>
      <c r="G57" s="347"/>
      <c r="H57" s="57">
        <v>118.94</v>
      </c>
      <c r="I57" s="57">
        <v>600</v>
      </c>
      <c r="J57" s="57"/>
      <c r="K57" s="84">
        <v>751.04</v>
      </c>
      <c r="L57" s="116"/>
      <c r="M57" s="148"/>
      <c r="O57" s="58"/>
      <c r="P57" s="58"/>
      <c r="Q57" s="63"/>
      <c r="R57" s="58"/>
      <c r="S57" s="58"/>
      <c r="T57" s="58"/>
    </row>
    <row r="58" spans="2:20" x14ac:dyDescent="0.25">
      <c r="B58" s="130"/>
      <c r="C58" s="157">
        <v>3225</v>
      </c>
      <c r="D58" s="157"/>
      <c r="E58" s="345" t="s">
        <v>120</v>
      </c>
      <c r="F58" s="346"/>
      <c r="G58" s="347"/>
      <c r="H58" s="57">
        <v>38.36</v>
      </c>
      <c r="I58" s="57">
        <v>200</v>
      </c>
      <c r="J58" s="57"/>
      <c r="K58" s="84">
        <v>548</v>
      </c>
      <c r="L58" s="116"/>
      <c r="M58" s="148"/>
      <c r="O58" s="58"/>
      <c r="P58" s="58"/>
      <c r="Q58" s="63"/>
      <c r="R58" s="58"/>
      <c r="S58" s="58"/>
      <c r="T58" s="58"/>
    </row>
    <row r="59" spans="2:20" ht="28.5" customHeight="1" x14ac:dyDescent="0.25">
      <c r="B59" s="130"/>
      <c r="C59" s="157">
        <v>3227</v>
      </c>
      <c r="D59" s="157"/>
      <c r="E59" s="322" t="s">
        <v>121</v>
      </c>
      <c r="F59" s="323"/>
      <c r="G59" s="324"/>
      <c r="H59" s="57">
        <v>79</v>
      </c>
      <c r="I59" s="57">
        <v>300</v>
      </c>
      <c r="J59" s="57"/>
      <c r="K59" s="84">
        <v>0</v>
      </c>
      <c r="L59" s="116"/>
      <c r="M59" s="148"/>
      <c r="O59" s="58"/>
      <c r="P59" s="58"/>
      <c r="Q59" s="63"/>
      <c r="R59" s="58"/>
      <c r="S59" s="58"/>
      <c r="T59" s="58"/>
    </row>
    <row r="60" spans="2:20" x14ac:dyDescent="0.25">
      <c r="B60" s="130"/>
      <c r="C60" s="159">
        <v>323</v>
      </c>
      <c r="D60" s="157"/>
      <c r="E60" s="345" t="s">
        <v>122</v>
      </c>
      <c r="F60" s="346"/>
      <c r="G60" s="347"/>
      <c r="H60" s="64">
        <f>SUM(H61:H69)</f>
        <v>115621.68999999999</v>
      </c>
      <c r="I60" s="64">
        <f>I61+I62+I63+I64+I65+I66+I67+I68+I69</f>
        <v>196864</v>
      </c>
      <c r="J60" s="64">
        <f>J61+J62+J63+J64+J65+J66+J67+J68+J69</f>
        <v>0</v>
      </c>
      <c r="K60" s="104">
        <f>K61+K62+K63+K64+K65+K66+K67+K68+K69</f>
        <v>102702.68000000001</v>
      </c>
      <c r="L60" s="116"/>
      <c r="M60" s="148"/>
      <c r="O60" s="58"/>
      <c r="P60" s="58"/>
      <c r="Q60" s="63"/>
      <c r="R60" s="58"/>
      <c r="S60" s="58"/>
      <c r="T60" s="58"/>
    </row>
    <row r="61" spans="2:20" x14ac:dyDescent="0.25">
      <c r="B61" s="130"/>
      <c r="C61" s="157">
        <v>3231</v>
      </c>
      <c r="D61" s="157"/>
      <c r="E61" s="345" t="s">
        <v>123</v>
      </c>
      <c r="F61" s="346"/>
      <c r="G61" s="347"/>
      <c r="H61" s="57">
        <v>85207.93</v>
      </c>
      <c r="I61" s="57">
        <v>159500</v>
      </c>
      <c r="J61" s="57"/>
      <c r="K61" s="84">
        <v>87619.05</v>
      </c>
      <c r="L61" s="116"/>
      <c r="M61" s="148"/>
      <c r="O61" s="58"/>
      <c r="P61" s="58"/>
      <c r="Q61" s="63"/>
      <c r="R61" s="58"/>
      <c r="S61" s="58"/>
      <c r="T61" s="58"/>
    </row>
    <row r="62" spans="2:20" x14ac:dyDescent="0.25">
      <c r="B62" s="130"/>
      <c r="C62" s="157">
        <v>3232</v>
      </c>
      <c r="D62" s="157"/>
      <c r="E62" s="345" t="s">
        <v>124</v>
      </c>
      <c r="F62" s="346"/>
      <c r="G62" s="347"/>
      <c r="H62" s="57">
        <v>17296.27</v>
      </c>
      <c r="I62" s="57">
        <v>5400</v>
      </c>
      <c r="J62" s="57"/>
      <c r="K62" s="84">
        <v>1651.27</v>
      </c>
      <c r="L62" s="116"/>
      <c r="M62" s="148"/>
      <c r="O62" s="58"/>
      <c r="P62" s="58"/>
      <c r="Q62" s="63"/>
      <c r="R62" s="58"/>
      <c r="S62" s="58"/>
      <c r="T62" s="58"/>
    </row>
    <row r="63" spans="2:20" x14ac:dyDescent="0.25">
      <c r="B63" s="130"/>
      <c r="C63" s="157">
        <v>3233</v>
      </c>
      <c r="D63" s="157"/>
      <c r="E63" s="345" t="s">
        <v>125</v>
      </c>
      <c r="F63" s="346"/>
      <c r="G63" s="347"/>
      <c r="H63" s="57">
        <v>0</v>
      </c>
      <c r="I63" s="57">
        <v>249</v>
      </c>
      <c r="J63" s="57"/>
      <c r="K63" s="84">
        <v>0</v>
      </c>
      <c r="L63" s="116"/>
      <c r="M63" s="148"/>
      <c r="O63" s="58"/>
      <c r="P63" s="58"/>
      <c r="Q63" s="63"/>
      <c r="R63" s="58"/>
      <c r="S63" s="58"/>
      <c r="T63" s="58"/>
    </row>
    <row r="64" spans="2:20" x14ac:dyDescent="0.25">
      <c r="B64" s="130"/>
      <c r="C64" s="157">
        <v>3234</v>
      </c>
      <c r="D64" s="157"/>
      <c r="E64" s="345" t="s">
        <v>126</v>
      </c>
      <c r="F64" s="346"/>
      <c r="G64" s="347"/>
      <c r="H64" s="57">
        <v>2053.87</v>
      </c>
      <c r="I64" s="57">
        <v>3560</v>
      </c>
      <c r="J64" s="57"/>
      <c r="K64" s="84">
        <v>876.05</v>
      </c>
      <c r="L64" s="116"/>
      <c r="M64" s="148"/>
      <c r="O64" s="58"/>
      <c r="P64" s="58"/>
      <c r="Q64" s="63"/>
      <c r="R64" s="58"/>
      <c r="S64" s="58"/>
      <c r="T64" s="58"/>
    </row>
    <row r="65" spans="2:20" x14ac:dyDescent="0.25">
      <c r="B65" s="130"/>
      <c r="C65" s="157">
        <v>3235</v>
      </c>
      <c r="D65" s="157"/>
      <c r="E65" s="345" t="s">
        <v>89</v>
      </c>
      <c r="F65" s="346"/>
      <c r="G65" s="347"/>
      <c r="H65" s="57">
        <v>1407.76</v>
      </c>
      <c r="I65" s="57">
        <v>3356</v>
      </c>
      <c r="J65" s="57"/>
      <c r="K65" s="84">
        <v>1640.45</v>
      </c>
      <c r="L65" s="116"/>
      <c r="M65" s="148"/>
      <c r="O65" s="58"/>
      <c r="P65" s="58"/>
      <c r="Q65" s="63"/>
      <c r="R65" s="58"/>
      <c r="S65" s="58"/>
      <c r="T65" s="58"/>
    </row>
    <row r="66" spans="2:20" x14ac:dyDescent="0.25">
      <c r="B66" s="130"/>
      <c r="C66" s="157">
        <v>3236</v>
      </c>
      <c r="D66" s="157"/>
      <c r="E66" s="345" t="s">
        <v>127</v>
      </c>
      <c r="F66" s="346"/>
      <c r="G66" s="347"/>
      <c r="H66" s="57">
        <v>551.29</v>
      </c>
      <c r="I66" s="57">
        <v>4800</v>
      </c>
      <c r="J66" s="57"/>
      <c r="K66" s="84">
        <v>853.77</v>
      </c>
      <c r="L66" s="116"/>
      <c r="M66" s="148"/>
      <c r="O66" s="58"/>
      <c r="P66" s="58"/>
      <c r="Q66" s="63"/>
      <c r="R66" s="58"/>
      <c r="S66" s="58"/>
      <c r="T66" s="58"/>
    </row>
    <row r="67" spans="2:20" x14ac:dyDescent="0.25">
      <c r="B67" s="130"/>
      <c r="C67" s="157">
        <v>3237</v>
      </c>
      <c r="D67" s="157"/>
      <c r="E67" s="345" t="s">
        <v>128</v>
      </c>
      <c r="F67" s="346"/>
      <c r="G67" s="347"/>
      <c r="H67" s="57">
        <v>1399.36</v>
      </c>
      <c r="I67" s="57">
        <v>6300</v>
      </c>
      <c r="J67" s="57"/>
      <c r="K67" s="84">
        <v>4929.91</v>
      </c>
      <c r="L67" s="116"/>
      <c r="M67" s="148"/>
      <c r="O67" s="58"/>
      <c r="P67" s="58"/>
      <c r="Q67" s="63"/>
      <c r="R67" s="58"/>
      <c r="S67" s="58"/>
      <c r="T67" s="58"/>
    </row>
    <row r="68" spans="2:20" x14ac:dyDescent="0.25">
      <c r="B68" s="130"/>
      <c r="C68" s="157">
        <v>3238</v>
      </c>
      <c r="D68" s="157"/>
      <c r="E68" s="345" t="s">
        <v>90</v>
      </c>
      <c r="F68" s="346"/>
      <c r="G68" s="347"/>
      <c r="H68" s="57">
        <v>1979.11</v>
      </c>
      <c r="I68" s="57">
        <v>4199</v>
      </c>
      <c r="J68" s="57"/>
      <c r="K68" s="84">
        <v>1795.98</v>
      </c>
      <c r="L68" s="116"/>
      <c r="M68" s="148"/>
      <c r="O68" s="58"/>
      <c r="P68" s="58"/>
      <c r="Q68" s="63"/>
      <c r="R68" s="58"/>
      <c r="S68" s="58"/>
      <c r="T68" s="58"/>
    </row>
    <row r="69" spans="2:20" x14ac:dyDescent="0.25">
      <c r="B69" s="130"/>
      <c r="C69" s="157">
        <v>3239</v>
      </c>
      <c r="D69" s="157"/>
      <c r="E69" s="345" t="s">
        <v>91</v>
      </c>
      <c r="F69" s="346"/>
      <c r="G69" s="347"/>
      <c r="H69" s="57">
        <v>5726.1</v>
      </c>
      <c r="I69" s="57">
        <v>9500</v>
      </c>
      <c r="J69" s="57"/>
      <c r="K69" s="84">
        <v>3336.2</v>
      </c>
      <c r="L69" s="116"/>
      <c r="M69" s="148"/>
      <c r="O69" s="58"/>
      <c r="P69" s="58"/>
      <c r="Q69" s="63"/>
      <c r="R69" s="58"/>
      <c r="S69" s="58"/>
      <c r="T69" s="58"/>
    </row>
    <row r="70" spans="2:20" ht="28.5" customHeight="1" x14ac:dyDescent="0.25">
      <c r="B70" s="130"/>
      <c r="C70" s="157">
        <v>324</v>
      </c>
      <c r="D70" s="157"/>
      <c r="E70" s="354" t="s">
        <v>254</v>
      </c>
      <c r="F70" s="355"/>
      <c r="G70" s="356"/>
      <c r="H70" s="57">
        <v>0</v>
      </c>
      <c r="I70" s="64">
        <v>0</v>
      </c>
      <c r="J70" s="57">
        <v>0</v>
      </c>
      <c r="K70" s="84">
        <v>0</v>
      </c>
      <c r="L70" s="116"/>
      <c r="M70" s="148"/>
      <c r="O70" s="58"/>
      <c r="P70" s="58"/>
      <c r="Q70" s="63"/>
      <c r="R70" s="58"/>
      <c r="S70" s="58"/>
      <c r="T70" s="58"/>
    </row>
    <row r="71" spans="2:20" ht="24" customHeight="1" x14ac:dyDescent="0.25">
      <c r="B71" s="130"/>
      <c r="C71" s="159">
        <v>329</v>
      </c>
      <c r="D71" s="157"/>
      <c r="E71" s="322" t="s">
        <v>129</v>
      </c>
      <c r="F71" s="323"/>
      <c r="G71" s="324"/>
      <c r="H71" s="64">
        <f>SUM(H72:H77)</f>
        <v>3225.9700000000003</v>
      </c>
      <c r="I71" s="64">
        <f>I72+I73+I74+I75+I76+I77</f>
        <v>7988</v>
      </c>
      <c r="J71" s="64">
        <f>J72+J73+J74+J75+J76+J77</f>
        <v>0</v>
      </c>
      <c r="K71" s="104">
        <f>K72+K73+K74+K75+K76+K77</f>
        <v>2016.24</v>
      </c>
      <c r="L71" s="116"/>
      <c r="M71" s="148"/>
      <c r="O71" s="58"/>
      <c r="P71" s="58"/>
      <c r="Q71" s="63"/>
      <c r="R71" s="58"/>
      <c r="S71" s="58"/>
      <c r="T71" s="58"/>
    </row>
    <row r="72" spans="2:20" x14ac:dyDescent="0.25">
      <c r="B72" s="130"/>
      <c r="C72" s="157">
        <v>3292</v>
      </c>
      <c r="D72" s="157"/>
      <c r="E72" s="345" t="s">
        <v>92</v>
      </c>
      <c r="F72" s="346"/>
      <c r="G72" s="347"/>
      <c r="H72" s="57">
        <v>0</v>
      </c>
      <c r="I72" s="57">
        <v>3000</v>
      </c>
      <c r="J72" s="57"/>
      <c r="K72" s="84">
        <v>0</v>
      </c>
      <c r="L72" s="116"/>
      <c r="M72" s="148"/>
      <c r="O72" s="58"/>
      <c r="P72" s="58"/>
      <c r="Q72" s="63"/>
      <c r="R72" s="58"/>
      <c r="S72" s="58"/>
      <c r="T72" s="58"/>
    </row>
    <row r="73" spans="2:20" x14ac:dyDescent="0.25">
      <c r="B73" s="130"/>
      <c r="C73" s="157">
        <v>3293</v>
      </c>
      <c r="D73" s="157"/>
      <c r="E73" s="345" t="s">
        <v>93</v>
      </c>
      <c r="F73" s="346"/>
      <c r="G73" s="347"/>
      <c r="H73" s="57">
        <v>1577.97</v>
      </c>
      <c r="I73" s="57">
        <v>1700</v>
      </c>
      <c r="J73" s="57"/>
      <c r="K73" s="84">
        <v>1143</v>
      </c>
      <c r="L73" s="116"/>
      <c r="M73" s="148"/>
      <c r="O73" s="58"/>
      <c r="P73" s="58"/>
      <c r="Q73" s="63"/>
      <c r="R73" s="58"/>
      <c r="S73" s="58"/>
      <c r="T73" s="58"/>
    </row>
    <row r="74" spans="2:20" x14ac:dyDescent="0.25">
      <c r="B74" s="130"/>
      <c r="C74" s="157">
        <v>3294</v>
      </c>
      <c r="D74" s="157"/>
      <c r="E74" s="345" t="s">
        <v>130</v>
      </c>
      <c r="F74" s="346"/>
      <c r="G74" s="347"/>
      <c r="H74" s="57">
        <v>80</v>
      </c>
      <c r="I74" s="57">
        <v>164</v>
      </c>
      <c r="J74" s="57"/>
      <c r="K74" s="84">
        <v>150</v>
      </c>
      <c r="L74" s="116"/>
      <c r="M74" s="148"/>
      <c r="O74" s="58"/>
      <c r="P74" s="58"/>
      <c r="Q74" s="63"/>
      <c r="R74" s="58"/>
      <c r="S74" s="58"/>
      <c r="T74" s="58"/>
    </row>
    <row r="75" spans="2:20" x14ac:dyDescent="0.25">
      <c r="B75" s="130"/>
      <c r="C75" s="157">
        <v>3295</v>
      </c>
      <c r="D75" s="157"/>
      <c r="E75" s="345" t="s">
        <v>131</v>
      </c>
      <c r="F75" s="346"/>
      <c r="G75" s="347"/>
      <c r="H75" s="57">
        <v>1568</v>
      </c>
      <c r="I75" s="57">
        <v>3024</v>
      </c>
      <c r="J75" s="57"/>
      <c r="K75" s="84">
        <v>655.24</v>
      </c>
      <c r="L75" s="116"/>
      <c r="M75" s="148"/>
      <c r="O75" s="58"/>
      <c r="P75" s="58"/>
      <c r="Q75" s="63"/>
      <c r="R75" s="58"/>
      <c r="S75" s="58"/>
      <c r="T75" s="58"/>
    </row>
    <row r="76" spans="2:20" x14ac:dyDescent="0.25">
      <c r="B76" s="130"/>
      <c r="C76" s="157">
        <v>3296</v>
      </c>
      <c r="D76" s="157"/>
      <c r="E76" s="345" t="s">
        <v>132</v>
      </c>
      <c r="F76" s="346"/>
      <c r="G76" s="347"/>
      <c r="H76" s="57">
        <v>0</v>
      </c>
      <c r="I76" s="57">
        <v>0</v>
      </c>
      <c r="J76" s="57"/>
      <c r="K76" s="84">
        <v>0</v>
      </c>
      <c r="L76" s="116"/>
      <c r="M76" s="148"/>
      <c r="O76" s="58"/>
      <c r="P76" s="58"/>
      <c r="Q76" s="63"/>
      <c r="R76" s="58"/>
      <c r="S76" s="58"/>
      <c r="T76" s="58"/>
    </row>
    <row r="77" spans="2:20" x14ac:dyDescent="0.25">
      <c r="B77" s="130"/>
      <c r="C77" s="157">
        <v>3299</v>
      </c>
      <c r="D77" s="157"/>
      <c r="E77" s="345" t="s">
        <v>133</v>
      </c>
      <c r="F77" s="346"/>
      <c r="G77" s="347"/>
      <c r="H77" s="57">
        <v>0</v>
      </c>
      <c r="I77" s="57">
        <v>100</v>
      </c>
      <c r="J77" s="57"/>
      <c r="K77" s="84">
        <v>68</v>
      </c>
      <c r="L77" s="116"/>
      <c r="M77" s="148"/>
      <c r="O77" s="58"/>
      <c r="P77" s="58"/>
      <c r="Q77" s="63"/>
      <c r="R77" s="58"/>
      <c r="S77" s="58"/>
      <c r="T77" s="58"/>
    </row>
    <row r="78" spans="2:20" x14ac:dyDescent="0.25">
      <c r="B78" s="130"/>
      <c r="C78" s="159">
        <v>34</v>
      </c>
      <c r="D78" s="157"/>
      <c r="E78" s="345" t="s">
        <v>134</v>
      </c>
      <c r="F78" s="346"/>
      <c r="G78" s="347"/>
      <c r="H78" s="64">
        <f>H79+H80</f>
        <v>539.95000000000005</v>
      </c>
      <c r="I78" s="64">
        <f>I79+I80</f>
        <v>100</v>
      </c>
      <c r="J78" s="64">
        <f>J79+J80</f>
        <v>0</v>
      </c>
      <c r="K78" s="104">
        <f>K79+K80</f>
        <v>0</v>
      </c>
      <c r="L78" s="116"/>
      <c r="M78" s="148"/>
      <c r="O78" s="58"/>
      <c r="P78" s="58"/>
      <c r="Q78" s="63"/>
      <c r="R78" s="58"/>
      <c r="S78" s="58"/>
      <c r="T78" s="58"/>
    </row>
    <row r="79" spans="2:20" x14ac:dyDescent="0.25">
      <c r="B79" s="130"/>
      <c r="C79" s="8">
        <v>3431</v>
      </c>
      <c r="D79" s="157"/>
      <c r="E79" s="345" t="s">
        <v>135</v>
      </c>
      <c r="F79" s="346"/>
      <c r="G79" s="347"/>
      <c r="H79" s="57">
        <v>106.4</v>
      </c>
      <c r="I79" s="57">
        <v>0</v>
      </c>
      <c r="J79" s="57"/>
      <c r="K79" s="84">
        <v>0</v>
      </c>
      <c r="L79" s="116">
        <f>K79/H79*100</f>
        <v>0</v>
      </c>
      <c r="M79" s="148" t="e">
        <f>K79/J79*100</f>
        <v>#DIV/0!</v>
      </c>
      <c r="O79" s="58"/>
      <c r="P79" s="58"/>
      <c r="Q79" s="63"/>
      <c r="R79" s="58"/>
      <c r="S79" s="58"/>
      <c r="T79" s="58"/>
    </row>
    <row r="80" spans="2:20" x14ac:dyDescent="0.25">
      <c r="B80" s="130"/>
      <c r="C80" s="157">
        <v>3433</v>
      </c>
      <c r="D80" s="157"/>
      <c r="E80" s="345" t="s">
        <v>136</v>
      </c>
      <c r="F80" s="346"/>
      <c r="G80" s="347"/>
      <c r="H80" s="57">
        <v>433.55</v>
      </c>
      <c r="I80" s="57">
        <v>100</v>
      </c>
      <c r="J80" s="57"/>
      <c r="K80" s="84">
        <v>0</v>
      </c>
      <c r="L80" s="116"/>
      <c r="M80" s="148"/>
      <c r="O80" s="58"/>
      <c r="P80" s="58"/>
      <c r="Q80" s="63"/>
      <c r="R80" s="58"/>
      <c r="S80" s="58"/>
      <c r="T80" s="58"/>
    </row>
    <row r="81" spans="2:20" x14ac:dyDescent="0.25">
      <c r="B81" s="130"/>
      <c r="C81" s="159">
        <v>37</v>
      </c>
      <c r="D81" s="157"/>
      <c r="E81" s="345" t="s">
        <v>137</v>
      </c>
      <c r="F81" s="346"/>
      <c r="G81" s="347"/>
      <c r="H81" s="64">
        <f>H82</f>
        <v>32093.64</v>
      </c>
      <c r="I81" s="64">
        <f>I82</f>
        <v>86000</v>
      </c>
      <c r="J81" s="64">
        <f>J82</f>
        <v>0</v>
      </c>
      <c r="K81" s="104">
        <f>K82</f>
        <v>43647.74</v>
      </c>
      <c r="L81" s="116"/>
      <c r="M81" s="148"/>
      <c r="O81" s="58"/>
      <c r="P81" s="58"/>
      <c r="Q81" s="63"/>
      <c r="R81" s="58"/>
      <c r="S81" s="58"/>
      <c r="T81" s="58"/>
    </row>
    <row r="82" spans="2:20" ht="27" customHeight="1" x14ac:dyDescent="0.25">
      <c r="B82" s="130"/>
      <c r="C82" s="157">
        <v>372</v>
      </c>
      <c r="D82" s="157"/>
      <c r="E82" s="322" t="s">
        <v>138</v>
      </c>
      <c r="F82" s="323"/>
      <c r="G82" s="324"/>
      <c r="H82" s="57">
        <f>H83+H84</f>
        <v>32093.64</v>
      </c>
      <c r="I82" s="57">
        <f>I83+I84</f>
        <v>86000</v>
      </c>
      <c r="J82" s="57">
        <f>J83+J84</f>
        <v>0</v>
      </c>
      <c r="K82" s="84">
        <f>K83+K84</f>
        <v>43647.74</v>
      </c>
      <c r="L82" s="116"/>
      <c r="M82" s="148"/>
      <c r="O82" s="58"/>
      <c r="P82" s="58"/>
      <c r="Q82" s="63"/>
      <c r="R82" s="58"/>
      <c r="S82" s="58"/>
      <c r="T82" s="58"/>
    </row>
    <row r="83" spans="2:20" ht="24.75" customHeight="1" x14ac:dyDescent="0.25">
      <c r="B83" s="130"/>
      <c r="C83" s="157">
        <v>3721</v>
      </c>
      <c r="D83" s="157"/>
      <c r="E83" s="322" t="s">
        <v>139</v>
      </c>
      <c r="F83" s="323"/>
      <c r="G83" s="324"/>
      <c r="H83" s="57">
        <v>32093.64</v>
      </c>
      <c r="I83" s="57">
        <v>85000</v>
      </c>
      <c r="J83" s="57"/>
      <c r="K83" s="84">
        <v>43647.74</v>
      </c>
      <c r="L83" s="116"/>
      <c r="M83" s="148"/>
      <c r="O83" s="58"/>
      <c r="P83" s="58"/>
      <c r="Q83" s="63"/>
      <c r="R83" s="58"/>
      <c r="S83" s="58"/>
      <c r="T83" s="58"/>
    </row>
    <row r="84" spans="2:20" ht="29.25" customHeight="1" x14ac:dyDescent="0.25">
      <c r="B84" s="130"/>
      <c r="C84" s="8">
        <v>3722</v>
      </c>
      <c r="D84" s="157"/>
      <c r="E84" s="338" t="s">
        <v>140</v>
      </c>
      <c r="F84" s="339"/>
      <c r="G84" s="340"/>
      <c r="H84" s="57">
        <v>0</v>
      </c>
      <c r="I84" s="57">
        <v>1000</v>
      </c>
      <c r="J84" s="57"/>
      <c r="K84" s="84">
        <v>0</v>
      </c>
      <c r="L84" s="116"/>
      <c r="M84" s="148" t="e">
        <f>K84/J84*100</f>
        <v>#DIV/0!</v>
      </c>
      <c r="O84" s="58"/>
      <c r="P84" s="58"/>
      <c r="Q84" s="63"/>
      <c r="R84" s="58"/>
      <c r="S84" s="58"/>
      <c r="T84" s="58"/>
    </row>
    <row r="85" spans="2:20" x14ac:dyDescent="0.25">
      <c r="B85" s="132">
        <v>4</v>
      </c>
      <c r="C85" s="18"/>
      <c r="D85" s="159"/>
      <c r="E85" s="341" t="s">
        <v>141</v>
      </c>
      <c r="F85" s="341"/>
      <c r="G85" s="341"/>
      <c r="H85" s="64">
        <f>H86+H99</f>
        <v>2672.15</v>
      </c>
      <c r="I85" s="64">
        <f>I86+I99</f>
        <v>171191.02</v>
      </c>
      <c r="J85" s="64">
        <f>J86</f>
        <v>0</v>
      </c>
      <c r="K85" s="64">
        <f>K86</f>
        <v>250.81</v>
      </c>
      <c r="L85" s="116">
        <f>K85/H85*100</f>
        <v>9.3860748835207612</v>
      </c>
      <c r="M85" s="148" t="e">
        <f>K85/J85*100</f>
        <v>#DIV/0!</v>
      </c>
      <c r="O85" s="58"/>
      <c r="P85" s="58"/>
      <c r="Q85" s="63"/>
      <c r="R85" s="58"/>
      <c r="S85" s="58"/>
      <c r="T85" s="58"/>
    </row>
    <row r="86" spans="2:20" ht="24" customHeight="1" x14ac:dyDescent="0.25">
      <c r="B86" s="132"/>
      <c r="C86" s="157">
        <v>42</v>
      </c>
      <c r="D86" s="157"/>
      <c r="E86" s="322" t="s">
        <v>142</v>
      </c>
      <c r="F86" s="323"/>
      <c r="G86" s="324"/>
      <c r="H86" s="64">
        <f>H87+H95+H97</f>
        <v>2672.15</v>
      </c>
      <c r="I86" s="64">
        <f>I87+I95+I97</f>
        <v>171191.02</v>
      </c>
      <c r="J86" s="64">
        <f>J87+J95+J97</f>
        <v>0</v>
      </c>
      <c r="K86" s="64">
        <f>K87+K95+K97</f>
        <v>250.81</v>
      </c>
      <c r="L86" s="116"/>
      <c r="M86" s="148"/>
      <c r="O86" s="58"/>
      <c r="P86" s="58"/>
      <c r="Q86" s="63"/>
      <c r="R86" s="58"/>
      <c r="S86" s="58"/>
      <c r="T86" s="58"/>
    </row>
    <row r="87" spans="2:20" x14ac:dyDescent="0.25">
      <c r="B87" s="132"/>
      <c r="C87" s="157">
        <v>422</v>
      </c>
      <c r="D87" s="157"/>
      <c r="E87" s="163" t="s">
        <v>143</v>
      </c>
      <c r="F87" s="169"/>
      <c r="G87" s="170"/>
      <c r="H87" s="57">
        <f>SUM(H88:H94)</f>
        <v>2672.15</v>
      </c>
      <c r="I87" s="57">
        <f>I88+I89+I90+I92+I93+I94</f>
        <v>20881.02</v>
      </c>
      <c r="J87" s="57">
        <f>J88+J89+J90+J91+J92+J93+J94</f>
        <v>0</v>
      </c>
      <c r="K87" s="57">
        <f>K88+K89+K90+K91+K92+K93+K94</f>
        <v>250.81</v>
      </c>
      <c r="L87" s="116"/>
      <c r="M87" s="148"/>
      <c r="O87" s="58"/>
      <c r="P87" s="58"/>
      <c r="Q87" s="63"/>
      <c r="R87" s="58"/>
      <c r="S87" s="58"/>
      <c r="T87" s="58"/>
    </row>
    <row r="88" spans="2:20" x14ac:dyDescent="0.25">
      <c r="B88" s="132"/>
      <c r="C88" s="157">
        <v>4221</v>
      </c>
      <c r="D88" s="157"/>
      <c r="E88" s="345" t="s">
        <v>94</v>
      </c>
      <c r="F88" s="346"/>
      <c r="G88" s="347"/>
      <c r="H88" s="57">
        <v>468.75</v>
      </c>
      <c r="I88" s="57">
        <v>20881.02</v>
      </c>
      <c r="J88" s="57"/>
      <c r="K88" s="57">
        <v>250.81</v>
      </c>
      <c r="L88" s="116"/>
      <c r="M88" s="148"/>
      <c r="O88" s="58"/>
      <c r="P88" s="58"/>
      <c r="Q88" s="63"/>
      <c r="R88" s="58"/>
      <c r="S88" s="58"/>
      <c r="T88" s="58"/>
    </row>
    <row r="89" spans="2:20" x14ac:dyDescent="0.25">
      <c r="B89" s="132"/>
      <c r="C89" s="157">
        <v>4222</v>
      </c>
      <c r="D89" s="157"/>
      <c r="E89" s="345" t="s">
        <v>144</v>
      </c>
      <c r="F89" s="346"/>
      <c r="G89" s="347"/>
      <c r="H89" s="57">
        <v>0</v>
      </c>
      <c r="I89" s="57">
        <v>0</v>
      </c>
      <c r="J89" s="57">
        <v>0</v>
      </c>
      <c r="K89" s="57">
        <v>0</v>
      </c>
      <c r="L89" s="116"/>
      <c r="M89" s="148"/>
      <c r="O89" s="58"/>
      <c r="P89" s="58"/>
      <c r="Q89" s="63"/>
      <c r="R89" s="58"/>
      <c r="S89" s="58"/>
      <c r="T89" s="58"/>
    </row>
    <row r="90" spans="2:20" x14ac:dyDescent="0.25">
      <c r="B90" s="132"/>
      <c r="C90" s="157">
        <v>4223</v>
      </c>
      <c r="D90" s="159"/>
      <c r="E90" s="345" t="s">
        <v>145</v>
      </c>
      <c r="F90" s="346"/>
      <c r="G90" s="347"/>
      <c r="H90" s="57">
        <v>2203.4</v>
      </c>
      <c r="I90" s="57">
        <v>0</v>
      </c>
      <c r="J90" s="57"/>
      <c r="K90" s="57">
        <v>0</v>
      </c>
      <c r="L90" s="116"/>
      <c r="M90" s="148"/>
      <c r="O90" s="58"/>
      <c r="P90" s="58"/>
      <c r="Q90" s="63"/>
      <c r="R90" s="58"/>
      <c r="S90" s="58"/>
      <c r="T90" s="58"/>
    </row>
    <row r="91" spans="2:20" x14ac:dyDescent="0.25">
      <c r="B91" s="132"/>
      <c r="C91" s="157">
        <v>4224</v>
      </c>
      <c r="D91" s="222"/>
      <c r="E91" s="345" t="s">
        <v>255</v>
      </c>
      <c r="F91" s="346"/>
      <c r="G91" s="347"/>
      <c r="H91" s="57"/>
      <c r="I91" s="57"/>
      <c r="J91" s="57"/>
      <c r="K91" s="57">
        <v>0</v>
      </c>
      <c r="L91" s="116"/>
      <c r="M91" s="148"/>
      <c r="O91" s="58"/>
      <c r="P91" s="58"/>
      <c r="Q91" s="63"/>
      <c r="R91" s="58"/>
      <c r="S91" s="58"/>
      <c r="T91" s="58"/>
    </row>
    <row r="92" spans="2:20" x14ac:dyDescent="0.25">
      <c r="B92" s="132"/>
      <c r="C92" s="157">
        <v>4225</v>
      </c>
      <c r="D92" s="159"/>
      <c r="E92" s="345" t="s">
        <v>146</v>
      </c>
      <c r="F92" s="346"/>
      <c r="G92" s="347"/>
      <c r="H92" s="57">
        <v>0</v>
      </c>
      <c r="I92" s="57">
        <v>0</v>
      </c>
      <c r="J92" s="64"/>
      <c r="K92" s="57">
        <v>0</v>
      </c>
      <c r="L92" s="116"/>
      <c r="M92" s="148"/>
      <c r="O92" s="58"/>
      <c r="P92" s="58"/>
      <c r="Q92" s="63"/>
      <c r="R92" s="58"/>
      <c r="S92" s="58"/>
      <c r="T92" s="58"/>
    </row>
    <row r="93" spans="2:20" x14ac:dyDescent="0.25">
      <c r="B93" s="130"/>
      <c r="C93" s="8">
        <v>4226</v>
      </c>
      <c r="D93" s="157"/>
      <c r="E93" s="345" t="s">
        <v>147</v>
      </c>
      <c r="F93" s="346"/>
      <c r="G93" s="347"/>
      <c r="H93" s="57">
        <v>0</v>
      </c>
      <c r="I93" s="57">
        <v>0</v>
      </c>
      <c r="J93" s="57"/>
      <c r="K93" s="105">
        <v>0</v>
      </c>
      <c r="L93" s="116" t="e">
        <f>K93/H93*100</f>
        <v>#DIV/0!</v>
      </c>
      <c r="M93" s="148" t="e">
        <f>K93/J93*100</f>
        <v>#DIV/0!</v>
      </c>
      <c r="O93" s="58"/>
      <c r="P93" s="58"/>
      <c r="Q93" s="63"/>
      <c r="R93" s="58"/>
      <c r="S93" s="58"/>
      <c r="T93" s="58"/>
    </row>
    <row r="94" spans="2:20" ht="25.5" customHeight="1" x14ac:dyDescent="0.25">
      <c r="B94" s="171"/>
      <c r="C94" s="172">
        <v>4227</v>
      </c>
      <c r="D94" s="322" t="s">
        <v>148</v>
      </c>
      <c r="E94" s="323"/>
      <c r="F94" s="323"/>
      <c r="G94" s="324"/>
      <c r="H94" s="173">
        <v>0</v>
      </c>
      <c r="I94" s="173">
        <v>0</v>
      </c>
      <c r="J94" s="173"/>
      <c r="K94" s="243">
        <v>0</v>
      </c>
      <c r="L94" s="175"/>
      <c r="M94" s="148"/>
      <c r="O94" s="58"/>
      <c r="P94" s="58"/>
      <c r="Q94" s="63"/>
      <c r="R94" s="58"/>
      <c r="S94" s="58"/>
      <c r="T94" s="58"/>
    </row>
    <row r="95" spans="2:20" x14ac:dyDescent="0.25">
      <c r="B95" s="171"/>
      <c r="C95" s="172">
        <v>424</v>
      </c>
      <c r="D95" s="172"/>
      <c r="E95" s="357" t="s">
        <v>96</v>
      </c>
      <c r="F95" s="358"/>
      <c r="G95" s="359"/>
      <c r="H95" s="173">
        <f>H96</f>
        <v>0</v>
      </c>
      <c r="I95" s="173">
        <f>I96</f>
        <v>310</v>
      </c>
      <c r="J95" s="173">
        <f>J96</f>
        <v>0</v>
      </c>
      <c r="K95" s="243">
        <f>K96</f>
        <v>0</v>
      </c>
      <c r="L95" s="175"/>
      <c r="M95" s="148"/>
      <c r="O95" s="58"/>
      <c r="P95" s="58"/>
      <c r="Q95" s="63"/>
      <c r="R95" s="58"/>
      <c r="S95" s="58"/>
      <c r="T95" s="58"/>
    </row>
    <row r="96" spans="2:20" x14ac:dyDescent="0.25">
      <c r="B96" s="171"/>
      <c r="C96" s="172">
        <v>4241</v>
      </c>
      <c r="D96" s="172"/>
      <c r="E96" s="357" t="s">
        <v>96</v>
      </c>
      <c r="F96" s="358"/>
      <c r="G96" s="359"/>
      <c r="H96" s="173">
        <v>0</v>
      </c>
      <c r="I96" s="173">
        <v>310</v>
      </c>
      <c r="J96" s="173"/>
      <c r="K96" s="243">
        <v>0</v>
      </c>
      <c r="L96" s="175"/>
      <c r="M96" s="148"/>
      <c r="O96" s="58"/>
      <c r="P96" s="58"/>
      <c r="Q96" s="63"/>
      <c r="R96" s="58"/>
      <c r="S96" s="58"/>
      <c r="T96" s="58"/>
    </row>
    <row r="97" spans="2:20" x14ac:dyDescent="0.25">
      <c r="B97" s="171"/>
      <c r="C97" s="172">
        <v>426</v>
      </c>
      <c r="D97" s="172"/>
      <c r="E97" s="345" t="s">
        <v>149</v>
      </c>
      <c r="F97" s="346"/>
      <c r="G97" s="347"/>
      <c r="H97" s="173">
        <f>H98</f>
        <v>0</v>
      </c>
      <c r="I97" s="173">
        <f>I98</f>
        <v>150000</v>
      </c>
      <c r="J97" s="173"/>
      <c r="K97" s="243">
        <v>0</v>
      </c>
      <c r="L97" s="175"/>
      <c r="M97" s="148"/>
      <c r="O97" s="58"/>
      <c r="P97" s="58"/>
      <c r="Q97" s="63"/>
      <c r="R97" s="58"/>
      <c r="S97" s="58"/>
      <c r="T97" s="58"/>
    </row>
    <row r="98" spans="2:20" x14ac:dyDescent="0.25">
      <c r="B98" s="171"/>
      <c r="C98" s="172">
        <v>4264</v>
      </c>
      <c r="D98" s="172"/>
      <c r="E98" s="345" t="s">
        <v>293</v>
      </c>
      <c r="F98" s="346"/>
      <c r="G98" s="347"/>
      <c r="H98" s="173">
        <v>0</v>
      </c>
      <c r="I98" s="173">
        <v>150000</v>
      </c>
      <c r="J98" s="173"/>
      <c r="K98" s="174">
        <v>0</v>
      </c>
      <c r="L98" s="175"/>
      <c r="M98" s="148"/>
      <c r="O98" s="58"/>
      <c r="P98" s="58"/>
      <c r="Q98" s="63"/>
      <c r="R98" s="58"/>
      <c r="S98" s="58"/>
      <c r="T98" s="58"/>
    </row>
    <row r="99" spans="2:20" x14ac:dyDescent="0.25">
      <c r="B99" s="171"/>
      <c r="C99" s="172">
        <v>45</v>
      </c>
      <c r="D99" s="172"/>
      <c r="E99" s="345" t="s">
        <v>150</v>
      </c>
      <c r="F99" s="346"/>
      <c r="G99" s="347"/>
      <c r="H99" s="173">
        <f>H100</f>
        <v>0</v>
      </c>
      <c r="I99" s="173">
        <v>0</v>
      </c>
      <c r="J99" s="173">
        <v>0</v>
      </c>
      <c r="K99" s="174">
        <v>0</v>
      </c>
      <c r="L99" s="175"/>
      <c r="M99" s="148"/>
      <c r="O99" s="58"/>
      <c r="P99" s="58"/>
      <c r="Q99" s="63"/>
      <c r="R99" s="58"/>
      <c r="S99" s="58"/>
      <c r="T99" s="58"/>
    </row>
    <row r="100" spans="2:20" x14ac:dyDescent="0.25">
      <c r="B100" s="171"/>
      <c r="C100" s="172">
        <v>4511</v>
      </c>
      <c r="D100" s="172"/>
      <c r="E100" s="345" t="s">
        <v>151</v>
      </c>
      <c r="F100" s="346"/>
      <c r="G100" s="347"/>
      <c r="H100" s="173">
        <v>0</v>
      </c>
      <c r="I100" s="173">
        <v>0</v>
      </c>
      <c r="J100" s="173"/>
      <c r="K100" s="174"/>
      <c r="L100" s="175"/>
      <c r="M100" s="148"/>
      <c r="O100" s="58"/>
      <c r="P100" s="58"/>
      <c r="Q100" s="63"/>
      <c r="R100" s="58"/>
      <c r="S100" s="58"/>
      <c r="T100" s="58"/>
    </row>
    <row r="101" spans="2:20" x14ac:dyDescent="0.25">
      <c r="B101" s="171"/>
      <c r="C101" s="172"/>
      <c r="D101" s="172"/>
      <c r="E101" s="345"/>
      <c r="F101" s="346"/>
      <c r="G101" s="347"/>
      <c r="H101" s="173"/>
      <c r="I101" s="173"/>
      <c r="J101" s="173"/>
      <c r="K101" s="174"/>
      <c r="L101" s="175"/>
      <c r="M101" s="148"/>
      <c r="O101" s="58"/>
      <c r="P101" s="58"/>
      <c r="Q101" s="63"/>
      <c r="R101" s="58"/>
      <c r="S101" s="58"/>
      <c r="T101" s="58"/>
    </row>
    <row r="102" spans="2:20" ht="15.75" thickBot="1" x14ac:dyDescent="0.3">
      <c r="B102" s="133"/>
      <c r="C102" s="138"/>
      <c r="D102" s="138"/>
      <c r="E102" s="325"/>
      <c r="F102" s="325"/>
      <c r="G102" s="325"/>
      <c r="H102" s="134"/>
      <c r="I102" s="134"/>
      <c r="J102" s="134"/>
      <c r="K102" s="92"/>
      <c r="L102" s="92"/>
      <c r="M102" s="148"/>
      <c r="O102" s="58"/>
      <c r="P102" s="58"/>
      <c r="Q102" s="63"/>
      <c r="R102" s="58"/>
      <c r="S102" s="58"/>
      <c r="T102" s="58"/>
    </row>
    <row r="103" spans="2:20" x14ac:dyDescent="0.25">
      <c r="B103" s="144"/>
      <c r="C103" s="126"/>
      <c r="D103" s="126"/>
      <c r="E103" s="144"/>
      <c r="F103" s="144"/>
      <c r="G103" s="145"/>
      <c r="H103" s="146"/>
      <c r="I103" s="147"/>
      <c r="J103" s="147"/>
      <c r="K103" s="129"/>
      <c r="L103" s="129"/>
      <c r="M103" s="129"/>
      <c r="O103" s="58"/>
      <c r="P103" s="58"/>
      <c r="Q103" s="63"/>
      <c r="R103" s="58"/>
      <c r="S103" s="58"/>
      <c r="T103" s="58"/>
    </row>
    <row r="104" spans="2:20" x14ac:dyDescent="0.25">
      <c r="B104" s="121"/>
      <c r="C104" s="118"/>
      <c r="D104" s="118"/>
      <c r="E104" s="118"/>
      <c r="F104" s="121"/>
      <c r="G104" s="139"/>
      <c r="H104" s="120"/>
      <c r="I104" s="95"/>
      <c r="J104" s="95"/>
      <c r="K104" s="97"/>
      <c r="L104" s="97"/>
      <c r="M104" s="97"/>
      <c r="O104" s="58"/>
      <c r="P104" s="58"/>
      <c r="Q104" s="63"/>
      <c r="R104" s="58"/>
      <c r="S104" s="58"/>
      <c r="T104" s="58"/>
    </row>
    <row r="105" spans="2:20" x14ac:dyDescent="0.25">
      <c r="B105" s="121"/>
      <c r="C105" s="118"/>
      <c r="D105" s="118"/>
      <c r="E105" s="121"/>
      <c r="F105" s="121"/>
      <c r="G105" s="125"/>
      <c r="H105" s="123"/>
      <c r="I105" s="95"/>
      <c r="J105" s="95"/>
      <c r="K105" s="97"/>
      <c r="L105" s="97"/>
      <c r="M105" s="97"/>
      <c r="O105" s="58"/>
      <c r="P105" s="58"/>
      <c r="Q105" s="63"/>
      <c r="R105" s="58"/>
      <c r="S105" s="58"/>
      <c r="T105" s="58"/>
    </row>
    <row r="106" spans="2:20" x14ac:dyDescent="0.25">
      <c r="B106" s="121"/>
      <c r="C106" s="118"/>
      <c r="D106" s="118"/>
      <c r="E106" s="121"/>
      <c r="F106" s="121"/>
      <c r="G106" s="125"/>
      <c r="H106" s="123"/>
      <c r="I106" s="95"/>
      <c r="J106" s="95"/>
      <c r="K106" s="97"/>
      <c r="L106" s="97"/>
      <c r="M106" s="97"/>
      <c r="O106" s="58"/>
      <c r="P106" s="58"/>
      <c r="Q106" s="63"/>
      <c r="R106" s="58"/>
      <c r="S106" s="58"/>
      <c r="T106" s="58"/>
    </row>
    <row r="107" spans="2:20" x14ac:dyDescent="0.25">
      <c r="B107" s="121"/>
      <c r="C107" s="118"/>
      <c r="D107" s="118"/>
      <c r="E107" s="121"/>
      <c r="F107" s="121"/>
      <c r="G107" s="125"/>
      <c r="H107" s="123"/>
      <c r="I107" s="95"/>
      <c r="J107" s="95"/>
      <c r="K107" s="97"/>
      <c r="L107" s="97"/>
      <c r="M107" s="97"/>
      <c r="O107" s="58"/>
      <c r="P107" s="58"/>
      <c r="Q107" s="63"/>
      <c r="R107" s="58"/>
      <c r="S107" s="58"/>
      <c r="T107" s="58"/>
    </row>
    <row r="108" spans="2:20" x14ac:dyDescent="0.25">
      <c r="B108" s="121"/>
      <c r="C108" s="118"/>
      <c r="D108" s="118"/>
      <c r="E108" s="121"/>
      <c r="F108" s="121"/>
      <c r="G108" s="125"/>
      <c r="H108" s="123"/>
      <c r="I108" s="95"/>
      <c r="J108" s="95"/>
      <c r="K108" s="97"/>
      <c r="L108" s="97"/>
      <c r="M108" s="97"/>
      <c r="O108" s="58"/>
      <c r="P108" s="58"/>
      <c r="Q108" s="63"/>
      <c r="R108" s="58"/>
      <c r="S108" s="58"/>
      <c r="T108" s="58"/>
    </row>
    <row r="109" spans="2:20" x14ac:dyDescent="0.25">
      <c r="B109" s="121"/>
      <c r="C109" s="118"/>
      <c r="D109" s="118"/>
      <c r="E109" s="121"/>
      <c r="F109" s="121"/>
      <c r="G109" s="125"/>
      <c r="H109" s="123"/>
      <c r="I109" s="95"/>
      <c r="J109" s="95"/>
      <c r="K109" s="97"/>
      <c r="L109" s="97"/>
      <c r="M109" s="97"/>
      <c r="O109" s="58"/>
      <c r="P109" s="58"/>
      <c r="Q109" s="63"/>
      <c r="R109" s="58"/>
      <c r="S109" s="58"/>
      <c r="T109" s="58"/>
    </row>
    <row r="110" spans="2:20" x14ac:dyDescent="0.25">
      <c r="B110" s="121"/>
      <c r="C110" s="118"/>
      <c r="D110" s="118"/>
      <c r="E110" s="121"/>
      <c r="F110" s="121"/>
      <c r="G110" s="125"/>
      <c r="H110" s="123"/>
      <c r="I110" s="95"/>
      <c r="J110" s="95"/>
      <c r="K110" s="97"/>
      <c r="L110" s="97"/>
      <c r="M110" s="97"/>
      <c r="P110" s="58"/>
      <c r="Q110" s="63"/>
      <c r="R110" s="58"/>
      <c r="S110" s="58"/>
      <c r="T110" s="58"/>
    </row>
    <row r="111" spans="2:20" x14ac:dyDescent="0.25">
      <c r="B111" s="121"/>
      <c r="C111" s="118"/>
      <c r="D111" s="118"/>
      <c r="E111" s="118"/>
      <c r="F111" s="121"/>
      <c r="G111" s="139"/>
      <c r="H111" s="120"/>
      <c r="I111" s="95"/>
      <c r="J111" s="95"/>
      <c r="K111" s="97"/>
      <c r="L111" s="97"/>
      <c r="M111" s="97"/>
      <c r="P111" s="58"/>
      <c r="Q111" s="63"/>
      <c r="R111" s="58"/>
      <c r="S111" s="58"/>
      <c r="T111" s="58"/>
    </row>
    <row r="112" spans="2:20" x14ac:dyDescent="0.25">
      <c r="B112" s="121"/>
      <c r="C112" s="118"/>
      <c r="D112" s="118"/>
      <c r="E112" s="121"/>
      <c r="F112" s="121"/>
      <c r="G112" s="125"/>
      <c r="H112" s="123"/>
      <c r="I112" s="95"/>
      <c r="J112" s="95"/>
      <c r="K112" s="97"/>
      <c r="L112" s="97"/>
      <c r="M112" s="97"/>
      <c r="P112" s="58"/>
      <c r="Q112" s="63"/>
      <c r="R112" s="58"/>
      <c r="S112" s="58"/>
      <c r="T112" s="58"/>
    </row>
    <row r="113" spans="2:20" x14ac:dyDescent="0.25">
      <c r="B113" s="121"/>
      <c r="C113" s="118"/>
      <c r="D113" s="118"/>
      <c r="E113" s="121"/>
      <c r="F113" s="121"/>
      <c r="G113" s="125"/>
      <c r="H113" s="123"/>
      <c r="I113" s="95"/>
      <c r="J113" s="95"/>
      <c r="K113" s="97"/>
      <c r="L113" s="97"/>
      <c r="M113" s="97"/>
      <c r="P113" s="58"/>
      <c r="Q113" s="63"/>
      <c r="R113" s="58"/>
      <c r="S113" s="58"/>
      <c r="T113" s="58"/>
    </row>
    <row r="114" spans="2:20" x14ac:dyDescent="0.25">
      <c r="B114" s="121"/>
      <c r="C114" s="118"/>
      <c r="D114" s="118"/>
      <c r="E114" s="121"/>
      <c r="F114" s="121"/>
      <c r="G114" s="125"/>
      <c r="H114" s="123"/>
      <c r="I114" s="95"/>
      <c r="J114" s="95"/>
      <c r="K114" s="97"/>
      <c r="L114" s="97"/>
      <c r="M114" s="97"/>
      <c r="P114" s="58"/>
      <c r="Q114" s="63"/>
      <c r="R114" s="58"/>
      <c r="S114" s="58"/>
      <c r="T114" s="58"/>
    </row>
    <row r="115" spans="2:20" x14ac:dyDescent="0.25">
      <c r="B115" s="121"/>
      <c r="C115" s="118"/>
      <c r="D115" s="118"/>
      <c r="E115" s="121"/>
      <c r="F115" s="121"/>
      <c r="G115" s="125"/>
      <c r="H115" s="123"/>
      <c r="I115" s="95"/>
      <c r="J115" s="95"/>
      <c r="K115" s="97"/>
      <c r="L115" s="97"/>
      <c r="M115" s="97"/>
      <c r="P115" s="58"/>
      <c r="Q115" s="63"/>
      <c r="R115" s="58"/>
      <c r="S115" s="58"/>
      <c r="T115" s="58"/>
    </row>
    <row r="116" spans="2:20" x14ac:dyDescent="0.25">
      <c r="B116" s="121"/>
      <c r="C116" s="118"/>
      <c r="D116" s="118"/>
      <c r="E116" s="121"/>
      <c r="F116" s="121"/>
      <c r="G116" s="125"/>
      <c r="H116" s="123"/>
      <c r="I116" s="95"/>
      <c r="J116" s="95"/>
      <c r="K116" s="97"/>
      <c r="L116" s="97"/>
      <c r="M116" s="97"/>
      <c r="P116" s="58"/>
      <c r="Q116" s="63"/>
      <c r="R116" s="58"/>
      <c r="S116" s="58"/>
      <c r="T116" s="58"/>
    </row>
    <row r="117" spans="2:20" x14ac:dyDescent="0.25">
      <c r="B117" s="121"/>
      <c r="C117" s="118"/>
      <c r="D117" s="118"/>
      <c r="E117" s="121"/>
      <c r="F117" s="121"/>
      <c r="G117" s="125"/>
      <c r="H117" s="123"/>
      <c r="I117" s="95"/>
      <c r="J117" s="95"/>
      <c r="K117" s="97"/>
      <c r="L117" s="97"/>
      <c r="M117" s="97"/>
      <c r="P117" s="58"/>
      <c r="Q117" s="63"/>
      <c r="R117" s="58"/>
      <c r="S117" s="58"/>
      <c r="T117" s="58"/>
    </row>
    <row r="118" spans="2:20" x14ac:dyDescent="0.25">
      <c r="B118" s="121"/>
      <c r="C118" s="118"/>
      <c r="D118" s="118"/>
      <c r="E118" s="121"/>
      <c r="F118" s="121"/>
      <c r="G118" s="125"/>
      <c r="H118" s="123"/>
      <c r="I118" s="95"/>
      <c r="J118" s="95"/>
      <c r="K118" s="97"/>
      <c r="L118" s="97"/>
      <c r="M118" s="97"/>
      <c r="P118" s="58"/>
      <c r="Q118" s="63"/>
      <c r="R118" s="58"/>
      <c r="S118" s="58"/>
      <c r="T118" s="58"/>
    </row>
    <row r="119" spans="2:20" x14ac:dyDescent="0.25">
      <c r="B119" s="121"/>
      <c r="C119" s="118"/>
      <c r="D119" s="118"/>
      <c r="E119" s="121"/>
      <c r="F119" s="121"/>
      <c r="G119" s="125"/>
      <c r="H119" s="123"/>
      <c r="I119" s="95"/>
      <c r="J119" s="95"/>
      <c r="K119" s="97"/>
      <c r="L119" s="97"/>
      <c r="M119" s="97"/>
      <c r="P119" s="58"/>
      <c r="Q119" s="63"/>
      <c r="R119" s="58"/>
      <c r="S119" s="58"/>
      <c r="T119" s="58"/>
    </row>
    <row r="120" spans="2:20" x14ac:dyDescent="0.25">
      <c r="B120" s="121"/>
      <c r="C120" s="118"/>
      <c r="D120" s="118"/>
      <c r="E120" s="121"/>
      <c r="F120" s="121"/>
      <c r="G120" s="125"/>
      <c r="H120" s="123"/>
      <c r="I120" s="95"/>
      <c r="J120" s="95"/>
      <c r="K120" s="97"/>
      <c r="L120" s="97"/>
      <c r="M120" s="97"/>
      <c r="P120" s="58"/>
      <c r="Q120" s="63"/>
      <c r="R120" s="58"/>
      <c r="S120" s="58"/>
      <c r="T120" s="58"/>
    </row>
    <row r="121" spans="2:20" x14ac:dyDescent="0.25">
      <c r="B121" s="121"/>
      <c r="C121" s="118"/>
      <c r="D121" s="118"/>
      <c r="E121" s="118"/>
      <c r="F121" s="121"/>
      <c r="G121" s="139"/>
      <c r="H121" s="120"/>
      <c r="I121" s="95"/>
      <c r="J121" s="95"/>
      <c r="K121" s="97"/>
      <c r="L121" s="97"/>
      <c r="M121" s="97"/>
      <c r="P121" s="58"/>
      <c r="Q121" s="63"/>
      <c r="R121" s="58"/>
      <c r="S121" s="58"/>
      <c r="T121" s="58"/>
    </row>
    <row r="122" spans="2:20" x14ac:dyDescent="0.25">
      <c r="B122" s="121"/>
      <c r="C122" s="118"/>
      <c r="D122" s="118"/>
      <c r="E122" s="121"/>
      <c r="F122" s="121"/>
      <c r="G122" s="125"/>
      <c r="H122" s="123"/>
      <c r="I122" s="95"/>
      <c r="J122" s="95"/>
      <c r="K122" s="97"/>
      <c r="L122" s="97"/>
      <c r="M122" s="97"/>
      <c r="P122" s="58"/>
      <c r="Q122" s="63"/>
      <c r="R122" s="58"/>
      <c r="S122" s="58"/>
      <c r="T122" s="58"/>
    </row>
    <row r="123" spans="2:20" x14ac:dyDescent="0.25">
      <c r="B123" s="121"/>
      <c r="C123" s="118"/>
      <c r="D123" s="118"/>
      <c r="E123" s="121"/>
      <c r="F123" s="121"/>
      <c r="G123" s="125"/>
      <c r="H123" s="123"/>
      <c r="I123" s="95"/>
      <c r="J123" s="95"/>
      <c r="K123" s="97"/>
      <c r="L123" s="97"/>
      <c r="M123" s="97"/>
      <c r="P123" s="58"/>
      <c r="Q123" s="63"/>
      <c r="R123" s="58"/>
      <c r="S123" s="58"/>
      <c r="T123" s="58"/>
    </row>
    <row r="124" spans="2:20" x14ac:dyDescent="0.25">
      <c r="B124" s="121"/>
      <c r="C124" s="118"/>
      <c r="D124" s="118"/>
      <c r="E124" s="121"/>
      <c r="F124" s="121"/>
      <c r="G124" s="125"/>
      <c r="H124" s="123"/>
      <c r="I124" s="95"/>
      <c r="J124" s="95"/>
      <c r="K124" s="97"/>
      <c r="L124" s="97"/>
      <c r="M124" s="97"/>
      <c r="P124" s="58"/>
      <c r="Q124" s="63"/>
      <c r="R124" s="58"/>
      <c r="S124" s="58"/>
      <c r="T124" s="58"/>
    </row>
    <row r="125" spans="2:20" x14ac:dyDescent="0.25">
      <c r="B125" s="121"/>
      <c r="C125" s="118"/>
      <c r="D125" s="118"/>
      <c r="E125" s="121"/>
      <c r="F125" s="121"/>
      <c r="G125" s="125"/>
      <c r="H125" s="123"/>
      <c r="I125" s="95"/>
      <c r="J125" s="95"/>
      <c r="K125" s="97"/>
      <c r="L125" s="97"/>
      <c r="M125" s="97"/>
      <c r="P125" s="58"/>
      <c r="Q125" s="58"/>
      <c r="R125" s="58"/>
      <c r="S125" s="58"/>
      <c r="T125" s="58"/>
    </row>
    <row r="126" spans="2:20" x14ac:dyDescent="0.25">
      <c r="B126" s="121"/>
      <c r="C126" s="118"/>
      <c r="D126" s="118"/>
      <c r="E126" s="121"/>
      <c r="F126" s="121"/>
      <c r="G126" s="139"/>
      <c r="H126" s="120"/>
      <c r="I126" s="95"/>
      <c r="J126" s="95"/>
      <c r="K126" s="97"/>
      <c r="L126" s="97"/>
      <c r="M126" s="97"/>
      <c r="P126" s="58"/>
      <c r="Q126" s="63"/>
      <c r="R126" s="58"/>
    </row>
    <row r="127" spans="2:20" x14ac:dyDescent="0.25">
      <c r="B127" s="121"/>
      <c r="C127" s="118"/>
      <c r="D127" s="118"/>
      <c r="E127" s="121"/>
      <c r="F127" s="121"/>
      <c r="G127" s="125"/>
      <c r="H127" s="123"/>
      <c r="I127" s="95"/>
      <c r="J127" s="95"/>
      <c r="K127" s="97"/>
      <c r="L127" s="97"/>
      <c r="M127" s="97"/>
      <c r="P127" s="58"/>
      <c r="Q127" s="63"/>
      <c r="R127" s="58"/>
    </row>
    <row r="128" spans="2:20" x14ac:dyDescent="0.25">
      <c r="B128" s="121"/>
      <c r="C128" s="121"/>
      <c r="D128" s="121"/>
      <c r="E128" s="121"/>
      <c r="F128" s="121"/>
      <c r="G128" s="139"/>
      <c r="H128" s="120"/>
      <c r="I128" s="95"/>
      <c r="J128" s="95"/>
      <c r="K128" s="97"/>
      <c r="L128" s="97"/>
      <c r="M128" s="97"/>
      <c r="P128" s="58"/>
      <c r="Q128" s="63"/>
      <c r="R128" s="58"/>
    </row>
    <row r="129" spans="2:17" x14ac:dyDescent="0.25">
      <c r="B129" s="121"/>
      <c r="C129" s="118"/>
      <c r="D129" s="118"/>
      <c r="E129" s="119"/>
      <c r="F129" s="122"/>
      <c r="G129" s="122"/>
      <c r="H129" s="123"/>
      <c r="I129" s="95"/>
      <c r="J129" s="95"/>
      <c r="K129" s="97"/>
      <c r="L129" s="97"/>
      <c r="M129" s="97"/>
      <c r="P129" s="58"/>
      <c r="Q129" s="63"/>
    </row>
    <row r="130" spans="2:17" x14ac:dyDescent="0.25">
      <c r="B130" s="121"/>
      <c r="C130" s="121"/>
      <c r="D130" s="121"/>
      <c r="E130" s="122"/>
      <c r="F130" s="122"/>
      <c r="G130" s="122"/>
      <c r="H130" s="123"/>
      <c r="I130" s="95"/>
      <c r="J130" s="95"/>
      <c r="K130" s="97"/>
      <c r="L130" s="97"/>
      <c r="M130" s="97"/>
      <c r="P130" s="58"/>
      <c r="Q130" s="58"/>
    </row>
    <row r="131" spans="2:17" x14ac:dyDescent="0.25">
      <c r="B131" s="140"/>
      <c r="C131" s="141"/>
      <c r="D131" s="141"/>
      <c r="E131" s="141"/>
      <c r="F131" s="141"/>
      <c r="G131" s="142"/>
      <c r="H131" s="120"/>
      <c r="I131" s="95"/>
      <c r="J131" s="95"/>
      <c r="K131" s="97"/>
      <c r="L131" s="97"/>
      <c r="M131" s="97"/>
      <c r="P131" s="58"/>
      <c r="Q131" s="58"/>
    </row>
    <row r="132" spans="2:17" x14ac:dyDescent="0.25">
      <c r="B132" s="99"/>
      <c r="C132" s="99"/>
      <c r="D132" s="99"/>
      <c r="E132" s="99"/>
      <c r="F132" s="99"/>
      <c r="G132" s="143"/>
      <c r="H132" s="123"/>
      <c r="I132" s="95"/>
      <c r="J132" s="96"/>
      <c r="K132" s="97"/>
      <c r="L132" s="97"/>
      <c r="M132" s="97"/>
      <c r="P132" s="58"/>
      <c r="Q132" s="58"/>
    </row>
    <row r="133" spans="2:17" x14ac:dyDescent="0.25">
      <c r="B133" s="99"/>
      <c r="C133" s="99"/>
      <c r="D133" s="99"/>
      <c r="E133" s="121"/>
      <c r="F133" s="121"/>
      <c r="G133" s="121"/>
      <c r="H133" s="123"/>
      <c r="I133" s="95"/>
      <c r="J133" s="96"/>
      <c r="K133" s="97"/>
      <c r="L133" s="97"/>
      <c r="M133" s="97"/>
      <c r="P133" s="58"/>
      <c r="Q133" s="58"/>
    </row>
    <row r="134" spans="2:17" x14ac:dyDescent="0.25">
      <c r="B134" s="99"/>
      <c r="C134" s="99" t="s">
        <v>15</v>
      </c>
      <c r="D134" s="99"/>
      <c r="E134" s="121"/>
      <c r="F134" s="121"/>
      <c r="G134" s="121"/>
      <c r="H134" s="95"/>
      <c r="I134" s="95"/>
      <c r="J134" s="96"/>
      <c r="K134" s="97"/>
      <c r="L134" s="97"/>
      <c r="M134" s="97"/>
      <c r="P134" s="58"/>
      <c r="Q134" s="58"/>
    </row>
    <row r="135" spans="2:17" x14ac:dyDescent="0.25"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P135" s="58"/>
      <c r="Q135" s="58"/>
    </row>
    <row r="136" spans="2:17" x14ac:dyDescent="0.25">
      <c r="P136" s="58"/>
      <c r="Q136" s="58"/>
    </row>
    <row r="137" spans="2:17" ht="15" customHeight="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P137" s="58"/>
      <c r="Q137" s="58"/>
    </row>
    <row r="138" spans="2:17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P138" s="58"/>
      <c r="Q138" s="58"/>
    </row>
    <row r="139" spans="2:17" ht="14.25" customHeight="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P139" s="58"/>
      <c r="Q139" s="58"/>
    </row>
    <row r="140" spans="2:17" x14ac:dyDescent="0.25">
      <c r="Q140" s="58"/>
    </row>
    <row r="141" spans="2:17" x14ac:dyDescent="0.25">
      <c r="P141" s="58"/>
      <c r="Q141" s="58"/>
    </row>
    <row r="143" spans="2:17" x14ac:dyDescent="0.25">
      <c r="P143" s="58"/>
      <c r="Q143" s="58"/>
    </row>
  </sheetData>
  <mergeCells count="88">
    <mergeCell ref="E98:G98"/>
    <mergeCell ref="E101:G101"/>
    <mergeCell ref="E99:G99"/>
    <mergeCell ref="E100:G100"/>
    <mergeCell ref="D94:G94"/>
    <mergeCell ref="E95:G95"/>
    <mergeCell ref="E96:G96"/>
    <mergeCell ref="E97:G97"/>
    <mergeCell ref="E80:G80"/>
    <mergeCell ref="E81:G81"/>
    <mergeCell ref="E82:G82"/>
    <mergeCell ref="E83:G83"/>
    <mergeCell ref="E93:G93"/>
    <mergeCell ref="E88:G88"/>
    <mergeCell ref="E89:G89"/>
    <mergeCell ref="E90:G90"/>
    <mergeCell ref="E92:G92"/>
    <mergeCell ref="E86:G86"/>
    <mergeCell ref="E91:G91"/>
    <mergeCell ref="E66:G66"/>
    <mergeCell ref="E67:G67"/>
    <mergeCell ref="E68:G68"/>
    <mergeCell ref="E77:G77"/>
    <mergeCell ref="E79:G79"/>
    <mergeCell ref="E69:G69"/>
    <mergeCell ref="E78:G78"/>
    <mergeCell ref="E76:G76"/>
    <mergeCell ref="E75:G75"/>
    <mergeCell ref="E74:G74"/>
    <mergeCell ref="E73:G73"/>
    <mergeCell ref="E72:G72"/>
    <mergeCell ref="E71:G71"/>
    <mergeCell ref="E70:G70"/>
    <mergeCell ref="E61:G61"/>
    <mergeCell ref="E62:G62"/>
    <mergeCell ref="E63:G63"/>
    <mergeCell ref="E64:G64"/>
    <mergeCell ref="E65:G65"/>
    <mergeCell ref="E55:G55"/>
    <mergeCell ref="E56:G56"/>
    <mergeCell ref="E57:G57"/>
    <mergeCell ref="E58:G58"/>
    <mergeCell ref="E60:G60"/>
    <mergeCell ref="E59:G59"/>
    <mergeCell ref="E50:G50"/>
    <mergeCell ref="E51:G51"/>
    <mergeCell ref="E52:G52"/>
    <mergeCell ref="E53:G53"/>
    <mergeCell ref="E54:G54"/>
    <mergeCell ref="E44:G44"/>
    <mergeCell ref="E45:G45"/>
    <mergeCell ref="E46:G46"/>
    <mergeCell ref="E47:G47"/>
    <mergeCell ref="E49:G49"/>
    <mergeCell ref="E102:G102"/>
    <mergeCell ref="E12:G12"/>
    <mergeCell ref="E17:G17"/>
    <mergeCell ref="E19:G19"/>
    <mergeCell ref="E22:G22"/>
    <mergeCell ref="E26:G26"/>
    <mergeCell ref="E27:G27"/>
    <mergeCell ref="E41:G41"/>
    <mergeCell ref="E84:G84"/>
    <mergeCell ref="E85:G85"/>
    <mergeCell ref="E15:G15"/>
    <mergeCell ref="E18:G18"/>
    <mergeCell ref="E20:G20"/>
    <mergeCell ref="E42:G42"/>
    <mergeCell ref="E43:G43"/>
    <mergeCell ref="B37:G37"/>
    <mergeCell ref="B9:G9"/>
    <mergeCell ref="B36:G36"/>
    <mergeCell ref="B8:G8"/>
    <mergeCell ref="B7:M7"/>
    <mergeCell ref="B35:M35"/>
    <mergeCell ref="E28:G28"/>
    <mergeCell ref="E13:G13"/>
    <mergeCell ref="E14:G14"/>
    <mergeCell ref="E16:G16"/>
    <mergeCell ref="E23:G23"/>
    <mergeCell ref="E24:G24"/>
    <mergeCell ref="E25:G25"/>
    <mergeCell ref="B1:M1"/>
    <mergeCell ref="B2:M2"/>
    <mergeCell ref="B4:M4"/>
    <mergeCell ref="B6:M6"/>
    <mergeCell ref="B5:M5"/>
    <mergeCell ref="B3:M3"/>
  </mergeCell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workbookViewId="0">
      <selection activeCell="F29" sqref="F29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85" t="s">
        <v>292</v>
      </c>
      <c r="C2" s="285"/>
      <c r="D2" s="285"/>
      <c r="E2" s="285"/>
      <c r="F2" s="285"/>
      <c r="G2" s="285"/>
      <c r="H2" s="285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3.75" customHeight="1" x14ac:dyDescent="0.25">
      <c r="B4" s="66" t="s">
        <v>6</v>
      </c>
      <c r="C4" s="67" t="s">
        <v>277</v>
      </c>
      <c r="D4" s="67" t="s">
        <v>283</v>
      </c>
      <c r="E4" s="67" t="s">
        <v>284</v>
      </c>
      <c r="F4" s="67" t="s">
        <v>285</v>
      </c>
      <c r="G4" s="67" t="s">
        <v>22</v>
      </c>
      <c r="H4" s="68" t="s">
        <v>44</v>
      </c>
    </row>
    <row r="5" spans="2:8" x14ac:dyDescent="0.25">
      <c r="B5" s="69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31</v>
      </c>
      <c r="H5" s="70" t="s">
        <v>32</v>
      </c>
    </row>
    <row r="6" spans="2:8" ht="15.75" x14ac:dyDescent="0.25">
      <c r="B6" s="178" t="s">
        <v>41</v>
      </c>
      <c r="C6" s="83">
        <f>SUM(C7,C9,C11,C13)</f>
        <v>1154410.1199999999</v>
      </c>
      <c r="D6" s="83">
        <f>SUM(D7,D9,D11,D13)</f>
        <v>2591677.2599999998</v>
      </c>
      <c r="E6" s="83">
        <f>E7+E9+E13</f>
        <v>0</v>
      </c>
      <c r="F6" s="83">
        <f>F7+F9+F13+F18</f>
        <v>1150718.47</v>
      </c>
      <c r="G6" s="84">
        <f>F6/C6*100</f>
        <v>99.680213302357402</v>
      </c>
      <c r="H6" s="91" t="e">
        <f>F6/E6*100</f>
        <v>#DIV/0!</v>
      </c>
    </row>
    <row r="7" spans="2:8" x14ac:dyDescent="0.25">
      <c r="B7" s="179" t="s">
        <v>17</v>
      </c>
      <c r="C7" s="57">
        <f>SUM(C8:C8)</f>
        <v>148337.85999999999</v>
      </c>
      <c r="D7" s="57">
        <f>SUM(D8:D8)</f>
        <v>496996</v>
      </c>
      <c r="E7" s="57">
        <f>SUM(E8:E8)</f>
        <v>0</v>
      </c>
      <c r="F7" s="57">
        <f>SUM(F8:F8)</f>
        <v>178679.71</v>
      </c>
      <c r="G7" s="84">
        <f t="shared" ref="G7:G35" si="0">F7/C7*100</f>
        <v>120.45455556659644</v>
      </c>
      <c r="H7" s="91" t="e">
        <f t="shared" ref="H7:H35" si="1">F7/E7*100</f>
        <v>#DIV/0!</v>
      </c>
    </row>
    <row r="8" spans="2:8" x14ac:dyDescent="0.25">
      <c r="B8" s="180" t="s">
        <v>152</v>
      </c>
      <c r="C8" s="57">
        <v>148337.85999999999</v>
      </c>
      <c r="D8" s="57">
        <v>496996</v>
      </c>
      <c r="E8" s="57"/>
      <c r="F8" s="84">
        <v>178679.71</v>
      </c>
      <c r="G8" s="84">
        <f t="shared" si="0"/>
        <v>120.45455556659644</v>
      </c>
      <c r="H8" s="91" t="e">
        <f t="shared" si="1"/>
        <v>#DIV/0!</v>
      </c>
    </row>
    <row r="9" spans="2:8" x14ac:dyDescent="0.25">
      <c r="B9" s="179" t="s">
        <v>20</v>
      </c>
      <c r="C9" s="64">
        <f>SUM(C10)</f>
        <v>1623.3</v>
      </c>
      <c r="D9" s="64">
        <f t="shared" ref="D9:F9" si="2">SUM(D10)</f>
        <v>1581.02</v>
      </c>
      <c r="E9" s="64">
        <f t="shared" si="2"/>
        <v>0</v>
      </c>
      <c r="F9" s="64">
        <f t="shared" si="2"/>
        <v>0</v>
      </c>
      <c r="G9" s="84">
        <f t="shared" si="0"/>
        <v>0</v>
      </c>
      <c r="H9" s="91" t="e">
        <f t="shared" si="1"/>
        <v>#DIV/0!</v>
      </c>
    </row>
    <row r="10" spans="2:8" x14ac:dyDescent="0.25">
      <c r="B10" s="79" t="s">
        <v>153</v>
      </c>
      <c r="C10" s="57">
        <v>1623.3</v>
      </c>
      <c r="D10" s="57">
        <v>1581.02</v>
      </c>
      <c r="E10" s="89"/>
      <c r="F10" s="84">
        <v>0</v>
      </c>
      <c r="G10" s="84">
        <f t="shared" si="0"/>
        <v>0</v>
      </c>
      <c r="H10" s="91" t="e">
        <f t="shared" si="1"/>
        <v>#DIV/0!</v>
      </c>
    </row>
    <row r="11" spans="2:8" x14ac:dyDescent="0.25">
      <c r="B11" s="75" t="s">
        <v>65</v>
      </c>
      <c r="C11" s="64">
        <f>SUM(C12:C12)</f>
        <v>673.87</v>
      </c>
      <c r="D11" s="64">
        <f>SUM(D12:D12)</f>
        <v>0</v>
      </c>
      <c r="E11" s="64">
        <f>SUM(E12:E12)</f>
        <v>0</v>
      </c>
      <c r="F11" s="64">
        <f>SUM(F12:F12)</f>
        <v>0</v>
      </c>
      <c r="G11" s="84">
        <f t="shared" si="0"/>
        <v>0</v>
      </c>
      <c r="H11" s="91" t="e">
        <f t="shared" si="1"/>
        <v>#DIV/0!</v>
      </c>
    </row>
    <row r="12" spans="2:8" x14ac:dyDescent="0.25">
      <c r="B12" s="181" t="s">
        <v>70</v>
      </c>
      <c r="C12" s="57">
        <v>673.87</v>
      </c>
      <c r="D12" s="57"/>
      <c r="E12" s="89"/>
      <c r="F12" s="84"/>
      <c r="G12" s="84">
        <f t="shared" si="0"/>
        <v>0</v>
      </c>
      <c r="H12" s="91" t="e">
        <f t="shared" si="1"/>
        <v>#DIV/0!</v>
      </c>
    </row>
    <row r="13" spans="2:8" x14ac:dyDescent="0.25">
      <c r="B13" s="182" t="s">
        <v>71</v>
      </c>
      <c r="C13" s="64">
        <f>SUM(C14,C16)</f>
        <v>1003775.09</v>
      </c>
      <c r="D13" s="64">
        <f t="shared" ref="D13:E13" si="3">SUM(D14,D16)</f>
        <v>2093100.24</v>
      </c>
      <c r="E13" s="64">
        <f t="shared" si="3"/>
        <v>0</v>
      </c>
      <c r="F13" s="64">
        <f>F14+F15+F16+F17</f>
        <v>965898.76</v>
      </c>
      <c r="G13" s="84">
        <f t="shared" si="0"/>
        <v>96.226611879758849</v>
      </c>
      <c r="H13" s="91" t="e">
        <f t="shared" si="1"/>
        <v>#DIV/0!</v>
      </c>
    </row>
    <row r="14" spans="2:8" ht="25.5" x14ac:dyDescent="0.25">
      <c r="B14" s="79" t="s">
        <v>156</v>
      </c>
      <c r="C14" s="57">
        <v>1003775.09</v>
      </c>
      <c r="D14" s="57">
        <v>2093100.24</v>
      </c>
      <c r="E14" s="89"/>
      <c r="F14" s="84">
        <v>965069.46</v>
      </c>
      <c r="G14" s="84">
        <f t="shared" si="0"/>
        <v>96.143993770556719</v>
      </c>
      <c r="H14" s="91" t="e">
        <f t="shared" si="1"/>
        <v>#DIV/0!</v>
      </c>
    </row>
    <row r="15" spans="2:8" ht="25.5" x14ac:dyDescent="0.25">
      <c r="B15" s="79" t="s">
        <v>154</v>
      </c>
      <c r="C15" s="57">
        <v>0</v>
      </c>
      <c r="D15" s="57">
        <v>0</v>
      </c>
      <c r="E15" s="89"/>
      <c r="F15" s="84">
        <v>0</v>
      </c>
      <c r="G15" s="84"/>
      <c r="H15" s="91"/>
    </row>
    <row r="16" spans="2:8" ht="25.5" x14ac:dyDescent="0.25">
      <c r="B16" s="78" t="s">
        <v>300</v>
      </c>
      <c r="C16" s="57">
        <v>0</v>
      </c>
      <c r="D16" s="57">
        <v>0</v>
      </c>
      <c r="E16" s="89"/>
      <c r="F16" s="84">
        <v>816.74</v>
      </c>
      <c r="G16" s="84">
        <v>0</v>
      </c>
      <c r="H16" s="91" t="e">
        <f t="shared" si="1"/>
        <v>#DIV/0!</v>
      </c>
    </row>
    <row r="17" spans="2:11" x14ac:dyDescent="0.25">
      <c r="B17" s="78" t="s">
        <v>302</v>
      </c>
      <c r="C17" s="57"/>
      <c r="D17" s="57"/>
      <c r="E17" s="89"/>
      <c r="F17" s="84">
        <v>12.56</v>
      </c>
      <c r="G17" s="84"/>
      <c r="H17" s="91" t="e">
        <f t="shared" si="1"/>
        <v>#DIV/0!</v>
      </c>
    </row>
    <row r="18" spans="2:11" x14ac:dyDescent="0.25">
      <c r="B18" s="279" t="s">
        <v>298</v>
      </c>
      <c r="C18" s="57"/>
      <c r="D18" s="57"/>
      <c r="E18" s="89"/>
      <c r="F18" s="104">
        <f>F19</f>
        <v>6140</v>
      </c>
      <c r="G18" s="84"/>
      <c r="H18" s="91"/>
    </row>
    <row r="19" spans="2:11" ht="25.5" x14ac:dyDescent="0.25">
      <c r="B19" s="78" t="s">
        <v>299</v>
      </c>
      <c r="C19" s="57"/>
      <c r="D19" s="57"/>
      <c r="E19" s="89"/>
      <c r="F19" s="105">
        <v>6140</v>
      </c>
      <c r="G19" s="84"/>
      <c r="H19" s="91"/>
    </row>
    <row r="20" spans="2:11" ht="15.75" customHeight="1" x14ac:dyDescent="0.25">
      <c r="B20" s="86" t="s">
        <v>42</v>
      </c>
      <c r="C20" s="88">
        <f>C21+C23+C25+C27</f>
        <v>1135076.06</v>
      </c>
      <c r="D20" s="88">
        <f>SUM(D21,D23,D25,D27,D34)</f>
        <v>2591677.2599999998</v>
      </c>
      <c r="E20" s="88">
        <f>SUM(E21,E23,E25,E27,E34)</f>
        <v>0</v>
      </c>
      <c r="F20" s="88">
        <f>F21+F23+F27+F32</f>
        <v>1417475.58</v>
      </c>
      <c r="G20" s="84">
        <f t="shared" si="0"/>
        <v>124.87934773287353</v>
      </c>
      <c r="H20" s="91" t="e">
        <f t="shared" si="1"/>
        <v>#DIV/0!</v>
      </c>
    </row>
    <row r="21" spans="2:11" ht="15.75" customHeight="1" x14ac:dyDescent="0.25">
      <c r="B21" s="71" t="s">
        <v>17</v>
      </c>
      <c r="C21" s="64">
        <f>SUM(C22:C22)</f>
        <v>144116.1</v>
      </c>
      <c r="D21" s="64">
        <f>SUM(D22:D22)</f>
        <v>496996</v>
      </c>
      <c r="E21" s="64">
        <f>SUM(E22:E22)</f>
        <v>0</v>
      </c>
      <c r="F21" s="64">
        <f>SUM(F22:F22)</f>
        <v>104632.1</v>
      </c>
      <c r="G21" s="84">
        <f t="shared" si="0"/>
        <v>72.602644673287713</v>
      </c>
      <c r="H21" s="91" t="e">
        <f t="shared" si="1"/>
        <v>#DIV/0!</v>
      </c>
    </row>
    <row r="22" spans="2:11" x14ac:dyDescent="0.25">
      <c r="B22" s="72" t="s">
        <v>152</v>
      </c>
      <c r="C22" s="57">
        <v>144116.1</v>
      </c>
      <c r="D22" s="57">
        <v>496996</v>
      </c>
      <c r="E22" s="57"/>
      <c r="F22" s="84">
        <v>104632.1</v>
      </c>
      <c r="G22" s="84">
        <f t="shared" si="0"/>
        <v>72.602644673287713</v>
      </c>
      <c r="H22" s="91" t="e">
        <f t="shared" si="1"/>
        <v>#DIV/0!</v>
      </c>
    </row>
    <row r="23" spans="2:11" x14ac:dyDescent="0.25">
      <c r="B23" s="77" t="s">
        <v>20</v>
      </c>
      <c r="C23" s="64">
        <f>SUM(C24)</f>
        <v>1852.13</v>
      </c>
      <c r="D23" s="64">
        <f t="shared" ref="D23:F23" si="4">SUM(D24)</f>
        <v>1581.02</v>
      </c>
      <c r="E23" s="64">
        <f t="shared" si="4"/>
        <v>0</v>
      </c>
      <c r="F23" s="64">
        <f t="shared" si="4"/>
        <v>0</v>
      </c>
      <c r="G23" s="84">
        <f t="shared" si="0"/>
        <v>0</v>
      </c>
      <c r="H23" s="91" t="e">
        <f t="shared" si="1"/>
        <v>#DIV/0!</v>
      </c>
    </row>
    <row r="24" spans="2:11" x14ac:dyDescent="0.25">
      <c r="B24" s="78" t="s">
        <v>157</v>
      </c>
      <c r="C24" s="57">
        <v>1852.13</v>
      </c>
      <c r="D24" s="57">
        <v>1581.02</v>
      </c>
      <c r="E24" s="89"/>
      <c r="F24" s="84">
        <v>0</v>
      </c>
      <c r="G24" s="84">
        <f t="shared" si="0"/>
        <v>0</v>
      </c>
      <c r="H24" s="91" t="e">
        <f t="shared" si="1"/>
        <v>#DIV/0!</v>
      </c>
    </row>
    <row r="25" spans="2:11" x14ac:dyDescent="0.25">
      <c r="B25" s="75" t="s">
        <v>66</v>
      </c>
      <c r="C25" s="64">
        <f>SUM(C26:C26)</f>
        <v>0</v>
      </c>
      <c r="D25" s="64">
        <f>SUM(D26:D26)</f>
        <v>0</v>
      </c>
      <c r="E25" s="64">
        <f>SUM(E26:E26)</f>
        <v>0</v>
      </c>
      <c r="F25" s="64">
        <f>SUM(F26:F26)</f>
        <v>0</v>
      </c>
      <c r="G25" s="84" t="e">
        <f t="shared" si="0"/>
        <v>#DIV/0!</v>
      </c>
      <c r="H25" s="91" t="e">
        <f t="shared" si="1"/>
        <v>#DIV/0!</v>
      </c>
    </row>
    <row r="26" spans="2:11" x14ac:dyDescent="0.25">
      <c r="B26" s="78" t="s">
        <v>72</v>
      </c>
      <c r="C26" s="57">
        <v>0</v>
      </c>
      <c r="D26" s="57"/>
      <c r="E26" s="89"/>
      <c r="F26" s="84"/>
      <c r="G26" s="84" t="e">
        <f t="shared" si="0"/>
        <v>#DIV/0!</v>
      </c>
      <c r="H26" s="91" t="e">
        <f t="shared" si="1"/>
        <v>#DIV/0!</v>
      </c>
    </row>
    <row r="27" spans="2:11" x14ac:dyDescent="0.25">
      <c r="B27" s="279" t="s">
        <v>68</v>
      </c>
      <c r="C27" s="64">
        <f>SUM(C28:C30)</f>
        <v>989107.83</v>
      </c>
      <c r="D27" s="64">
        <f t="shared" ref="D27:E27" si="5">SUM(D28:D30)</f>
        <v>2093100.24</v>
      </c>
      <c r="E27" s="64">
        <f t="shared" si="5"/>
        <v>0</v>
      </c>
      <c r="F27" s="64">
        <f>F28+F29+F30+F31</f>
        <v>1308022.78</v>
      </c>
      <c r="G27" s="84">
        <f t="shared" si="0"/>
        <v>132.24268783717949</v>
      </c>
      <c r="H27" s="91" t="e">
        <f t="shared" si="1"/>
        <v>#DIV/0!</v>
      </c>
    </row>
    <row r="28" spans="2:11" ht="25.5" x14ac:dyDescent="0.25">
      <c r="B28" s="79" t="s">
        <v>264</v>
      </c>
      <c r="C28" s="84">
        <v>989107.83</v>
      </c>
      <c r="D28" s="84">
        <v>2093100.24</v>
      </c>
      <c r="E28" s="84"/>
      <c r="F28" s="84">
        <v>1307193.48</v>
      </c>
      <c r="G28" s="84">
        <f t="shared" si="0"/>
        <v>132.15884460241307</v>
      </c>
      <c r="H28" s="91" t="e">
        <f t="shared" si="1"/>
        <v>#DIV/0!</v>
      </c>
    </row>
    <row r="29" spans="2:11" ht="25.5" x14ac:dyDescent="0.25">
      <c r="B29" s="79" t="s">
        <v>154</v>
      </c>
      <c r="C29" s="84">
        <v>0</v>
      </c>
      <c r="D29" s="84">
        <v>0</v>
      </c>
      <c r="E29" s="84">
        <v>0</v>
      </c>
      <c r="F29" s="84">
        <v>0</v>
      </c>
      <c r="G29" s="84"/>
      <c r="H29" s="91"/>
    </row>
    <row r="30" spans="2:11" ht="24" customHeight="1" x14ac:dyDescent="0.25">
      <c r="B30" s="78" t="s">
        <v>155</v>
      </c>
      <c r="C30" s="90">
        <v>0</v>
      </c>
      <c r="D30" s="90">
        <v>0</v>
      </c>
      <c r="E30" s="90"/>
      <c r="F30" s="90">
        <v>816.74</v>
      </c>
      <c r="G30" s="84">
        <v>0</v>
      </c>
      <c r="H30" s="91" t="e">
        <f t="shared" si="1"/>
        <v>#DIV/0!</v>
      </c>
      <c r="I30" s="33"/>
      <c r="J30" s="33"/>
      <c r="K30" s="33"/>
    </row>
    <row r="31" spans="2:11" ht="24" customHeight="1" x14ac:dyDescent="0.25">
      <c r="B31" s="78" t="s">
        <v>301</v>
      </c>
      <c r="C31" s="90"/>
      <c r="D31" s="90"/>
      <c r="E31" s="90"/>
      <c r="F31" s="90">
        <v>12.56</v>
      </c>
      <c r="G31" s="84"/>
      <c r="H31" s="91" t="e">
        <f t="shared" si="1"/>
        <v>#DIV/0!</v>
      </c>
      <c r="I31" s="33"/>
      <c r="J31" s="33"/>
      <c r="K31" s="33"/>
    </row>
    <row r="32" spans="2:11" ht="24" customHeight="1" x14ac:dyDescent="0.25">
      <c r="B32" s="279" t="s">
        <v>298</v>
      </c>
      <c r="C32" s="90"/>
      <c r="D32" s="90"/>
      <c r="E32" s="90"/>
      <c r="F32" s="85">
        <f>F33</f>
        <v>4820.7</v>
      </c>
      <c r="G32" s="84"/>
      <c r="H32" s="91"/>
      <c r="I32" s="33"/>
      <c r="J32" s="33"/>
      <c r="K32" s="33"/>
    </row>
    <row r="33" spans="2:11" ht="24" customHeight="1" x14ac:dyDescent="0.25">
      <c r="B33" s="78" t="s">
        <v>299</v>
      </c>
      <c r="C33" s="90"/>
      <c r="D33" s="90"/>
      <c r="E33" s="90"/>
      <c r="F33" s="90">
        <v>4820.7</v>
      </c>
      <c r="G33" s="84"/>
      <c r="H33" s="91"/>
      <c r="I33" s="33"/>
      <c r="J33" s="33"/>
      <c r="K33" s="33"/>
    </row>
    <row r="34" spans="2:11" x14ac:dyDescent="0.25">
      <c r="B34" s="80" t="s">
        <v>69</v>
      </c>
      <c r="C34" s="85">
        <f>SUM(C35)</f>
        <v>19334.060000000001</v>
      </c>
      <c r="D34" s="85">
        <f t="shared" ref="D34:E34" si="6">SUM(D35)</f>
        <v>0</v>
      </c>
      <c r="E34" s="85">
        <f t="shared" si="6"/>
        <v>0</v>
      </c>
      <c r="F34" s="85">
        <v>-26800.92</v>
      </c>
      <c r="G34" s="84">
        <f t="shared" si="0"/>
        <v>-138.62023806691403</v>
      </c>
      <c r="H34" s="91" t="e">
        <f t="shared" si="1"/>
        <v>#DIV/0!</v>
      </c>
      <c r="I34" s="33"/>
      <c r="J34" s="33"/>
      <c r="K34" s="33"/>
    </row>
    <row r="35" spans="2:11" ht="15.75" thickBot="1" x14ac:dyDescent="0.3">
      <c r="B35" s="81" t="s">
        <v>256</v>
      </c>
      <c r="C35" s="87">
        <v>19334.060000000001</v>
      </c>
      <c r="D35" s="87"/>
      <c r="E35" s="87"/>
      <c r="F35" s="87">
        <v>-26800.92</v>
      </c>
      <c r="G35" s="92">
        <f t="shared" si="0"/>
        <v>-138.62023806691403</v>
      </c>
      <c r="H35" s="93" t="e">
        <f t="shared" si="1"/>
        <v>#DIV/0!</v>
      </c>
      <c r="I35" s="33"/>
      <c r="J35" s="33"/>
      <c r="K35" s="33"/>
    </row>
    <row r="36" spans="2:11" x14ac:dyDescent="0.25">
      <c r="E36" s="58"/>
      <c r="F36" s="58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85" t="s">
        <v>291</v>
      </c>
      <c r="C2" s="285"/>
      <c r="D2" s="285"/>
      <c r="E2" s="285"/>
      <c r="F2" s="285"/>
      <c r="G2" s="285"/>
      <c r="H2" s="285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25.5" x14ac:dyDescent="0.25">
      <c r="B4" s="39" t="s">
        <v>6</v>
      </c>
      <c r="C4" s="39" t="s">
        <v>286</v>
      </c>
      <c r="D4" s="39" t="s">
        <v>270</v>
      </c>
      <c r="E4" s="39" t="s">
        <v>287</v>
      </c>
      <c r="F4" s="39" t="s">
        <v>288</v>
      </c>
      <c r="G4" s="39" t="s">
        <v>22</v>
      </c>
      <c r="H4" s="39" t="s">
        <v>44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31</v>
      </c>
      <c r="H5" s="41" t="s">
        <v>32</v>
      </c>
    </row>
    <row r="6" spans="2:8" ht="15.75" customHeight="1" x14ac:dyDescent="0.25">
      <c r="B6" s="7" t="s">
        <v>42</v>
      </c>
      <c r="C6" s="82">
        <f>(C7)</f>
        <v>1135076.06</v>
      </c>
      <c r="D6" s="64">
        <f t="shared" ref="D6:F6" si="0">(D7)</f>
        <v>2591677.2599999998</v>
      </c>
      <c r="E6" s="64">
        <f t="shared" si="0"/>
        <v>0</v>
      </c>
      <c r="F6" s="64">
        <f t="shared" si="0"/>
        <v>1417475.58</v>
      </c>
      <c r="G6" s="104">
        <f>F6/C6*100</f>
        <v>124.87934773287353</v>
      </c>
      <c r="H6" s="104" t="e">
        <f>F6/E6*100</f>
        <v>#DIV/0!</v>
      </c>
    </row>
    <row r="7" spans="2:8" ht="15.75" customHeight="1" x14ac:dyDescent="0.25">
      <c r="B7" s="7" t="s">
        <v>73</v>
      </c>
      <c r="C7" s="5">
        <f>C8</f>
        <v>1135076.06</v>
      </c>
      <c r="D7" s="57">
        <f>D8</f>
        <v>2591677.2599999998</v>
      </c>
      <c r="E7" s="57">
        <f>E8</f>
        <v>0</v>
      </c>
      <c r="F7" s="57">
        <f>F8</f>
        <v>1417475.58</v>
      </c>
      <c r="G7" s="104">
        <f t="shared" ref="G7:G9" si="1">F7/C7*100</f>
        <v>124.87934773287353</v>
      </c>
      <c r="H7" s="104" t="e">
        <f t="shared" ref="H7:H9" si="2">F7/E7*100</f>
        <v>#DIV/0!</v>
      </c>
    </row>
    <row r="8" spans="2:8" x14ac:dyDescent="0.25">
      <c r="B8" s="14" t="s">
        <v>158</v>
      </c>
      <c r="C8" s="5">
        <f>C9</f>
        <v>1135076.06</v>
      </c>
      <c r="D8" s="57">
        <f>D9</f>
        <v>2591677.2599999998</v>
      </c>
      <c r="E8" s="57">
        <v>0</v>
      </c>
      <c r="F8" s="84">
        <f>F9</f>
        <v>1417475.58</v>
      </c>
      <c r="G8" s="104">
        <f t="shared" si="1"/>
        <v>124.87934773287353</v>
      </c>
      <c r="H8" s="104" t="e">
        <f t="shared" si="2"/>
        <v>#DIV/0!</v>
      </c>
    </row>
    <row r="9" spans="2:8" x14ac:dyDescent="0.25">
      <c r="B9" s="23" t="s">
        <v>159</v>
      </c>
      <c r="C9" s="5">
        <v>1135076.06</v>
      </c>
      <c r="D9" s="57">
        <v>2591677.2599999998</v>
      </c>
      <c r="E9" s="57">
        <v>0</v>
      </c>
      <c r="F9" s="84">
        <v>1417475.58</v>
      </c>
      <c r="G9" s="104">
        <f t="shared" si="1"/>
        <v>124.87934773287353</v>
      </c>
      <c r="H9" s="104" t="e">
        <f t="shared" si="2"/>
        <v>#DIV/0!</v>
      </c>
    </row>
    <row r="10" spans="2:8" x14ac:dyDescent="0.25">
      <c r="B10" s="101"/>
      <c r="C10" s="102"/>
      <c r="D10" s="102"/>
      <c r="E10" s="102"/>
      <c r="F10" s="103"/>
      <c r="G10" s="103"/>
      <c r="H10" s="103"/>
    </row>
    <row r="11" spans="2:8" x14ac:dyDescent="0.25">
      <c r="B11" s="94"/>
      <c r="C11" s="95"/>
      <c r="D11" s="95"/>
      <c r="E11" s="96"/>
      <c r="F11" s="97"/>
      <c r="G11" s="97"/>
      <c r="H11" s="97"/>
    </row>
    <row r="12" spans="2:8" x14ac:dyDescent="0.25">
      <c r="B12" s="98"/>
      <c r="C12" s="95"/>
      <c r="D12" s="95"/>
      <c r="E12" s="96"/>
      <c r="F12" s="97"/>
      <c r="G12" s="97"/>
      <c r="H12" s="97"/>
    </row>
    <row r="13" spans="2:8" x14ac:dyDescent="0.25">
      <c r="B13" s="99"/>
      <c r="C13" s="95"/>
      <c r="D13" s="95"/>
      <c r="E13" s="96"/>
      <c r="F13" s="97"/>
      <c r="G13" s="97"/>
      <c r="H13" s="97"/>
    </row>
    <row r="14" spans="2:8" x14ac:dyDescent="0.25">
      <c r="B14" s="97"/>
      <c r="C14" s="97"/>
      <c r="D14" s="97"/>
      <c r="E14" s="97"/>
      <c r="F14" s="97"/>
      <c r="G14" s="97"/>
      <c r="H14" s="97"/>
    </row>
    <row r="15" spans="2:8" x14ac:dyDescent="0.25">
      <c r="B15" s="100"/>
      <c r="C15" s="100"/>
      <c r="D15" s="100"/>
      <c r="E15" s="100"/>
      <c r="F15" s="100"/>
      <c r="G15" s="100"/>
      <c r="H15" s="100"/>
    </row>
    <row r="16" spans="2:8" x14ac:dyDescent="0.25">
      <c r="B16" s="33"/>
      <c r="C16" s="33"/>
      <c r="D16" s="33"/>
      <c r="E16" s="33"/>
      <c r="F16" s="33"/>
      <c r="G16" s="33"/>
      <c r="H16" s="33"/>
    </row>
    <row r="17" spans="2:8" x14ac:dyDescent="0.25">
      <c r="B17" s="33"/>
      <c r="C17" s="33"/>
      <c r="D17" s="33"/>
      <c r="E17" s="33"/>
      <c r="F17" s="33"/>
      <c r="G17" s="33"/>
      <c r="H17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F28" sqref="F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2:12" ht="18" x14ac:dyDescent="0.25"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</row>
    <row r="4" spans="2:12" ht="18" customHeight="1" x14ac:dyDescent="0.25">
      <c r="B4" s="285" t="s">
        <v>46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2:12" ht="15.75" customHeight="1" x14ac:dyDescent="0.25">
      <c r="B5" s="285" t="s">
        <v>33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2:12" ht="18" x14ac:dyDescent="0.25">
      <c r="B6" s="50"/>
      <c r="C6" s="50"/>
      <c r="D6" s="50"/>
      <c r="E6" s="50"/>
      <c r="F6" s="50"/>
      <c r="G6" s="50"/>
      <c r="H6" s="50"/>
      <c r="I6" s="50"/>
      <c r="J6" s="51"/>
      <c r="K6" s="51"/>
      <c r="L6" s="51"/>
    </row>
    <row r="7" spans="2:12" ht="25.5" customHeight="1" x14ac:dyDescent="0.25">
      <c r="B7" s="360" t="s">
        <v>6</v>
      </c>
      <c r="C7" s="361"/>
      <c r="D7" s="361"/>
      <c r="E7" s="361"/>
      <c r="F7" s="362"/>
      <c r="G7" s="42" t="s">
        <v>58</v>
      </c>
      <c r="H7" s="42" t="s">
        <v>53</v>
      </c>
      <c r="I7" s="42" t="s">
        <v>54</v>
      </c>
      <c r="J7" s="42" t="s">
        <v>55</v>
      </c>
      <c r="K7" s="42" t="s">
        <v>22</v>
      </c>
      <c r="L7" s="42" t="s">
        <v>44</v>
      </c>
    </row>
    <row r="8" spans="2:12" x14ac:dyDescent="0.25">
      <c r="B8" s="360">
        <v>1</v>
      </c>
      <c r="C8" s="361"/>
      <c r="D8" s="361"/>
      <c r="E8" s="361"/>
      <c r="F8" s="362"/>
      <c r="G8" s="43">
        <v>2</v>
      </c>
      <c r="H8" s="43">
        <v>3</v>
      </c>
      <c r="I8" s="43">
        <v>4</v>
      </c>
      <c r="J8" s="43">
        <v>5</v>
      </c>
      <c r="K8" s="43" t="s">
        <v>31</v>
      </c>
      <c r="L8" s="43" t="s">
        <v>32</v>
      </c>
    </row>
    <row r="9" spans="2:12" ht="25.5" x14ac:dyDescent="0.25">
      <c r="B9" s="7">
        <v>8</v>
      </c>
      <c r="C9" s="7"/>
      <c r="D9" s="7"/>
      <c r="E9" s="7"/>
      <c r="F9" s="7" t="s">
        <v>7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12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24" t="s">
        <v>34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24" t="s">
        <v>35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19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16" t="s">
        <v>8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24"/>
      <c r="F16" s="24" t="s">
        <v>36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24">
        <v>5413</v>
      </c>
      <c r="F17" s="24" t="s">
        <v>37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16" t="s">
        <v>19</v>
      </c>
      <c r="G18" s="5"/>
      <c r="H18" s="5"/>
      <c r="I18" s="5"/>
      <c r="J18" s="31"/>
      <c r="K18" s="31"/>
      <c r="L18" s="31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opLeftCell="B1" workbookViewId="0">
      <selection activeCell="E23" sqref="E23"/>
    </sheetView>
  </sheetViews>
  <sheetFormatPr defaultRowHeight="15" x14ac:dyDescent="0.25"/>
  <cols>
    <col min="2" max="2" width="37.7109375" customWidth="1"/>
    <col min="3" max="5" width="25.28515625" customWidth="1"/>
    <col min="6" max="6" width="16" customWidth="1"/>
    <col min="7" max="7" width="11.42578125" customWidth="1"/>
    <col min="8" max="8" width="10.570312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85" t="s">
        <v>38</v>
      </c>
      <c r="C2" s="285"/>
      <c r="D2" s="285"/>
      <c r="E2" s="285"/>
      <c r="F2" s="285"/>
      <c r="G2" s="285"/>
      <c r="H2" s="285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8.25" x14ac:dyDescent="0.25">
      <c r="B4" s="66" t="s">
        <v>6</v>
      </c>
      <c r="C4" s="67" t="s">
        <v>74</v>
      </c>
      <c r="D4" s="67" t="s">
        <v>62</v>
      </c>
      <c r="E4" s="67" t="s">
        <v>75</v>
      </c>
      <c r="F4" s="67" t="s">
        <v>63</v>
      </c>
      <c r="G4" s="67" t="s">
        <v>22</v>
      </c>
      <c r="H4" s="68" t="s">
        <v>44</v>
      </c>
    </row>
    <row r="5" spans="2:8" x14ac:dyDescent="0.25">
      <c r="B5" s="6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31</v>
      </c>
      <c r="H5" s="108" t="s">
        <v>32</v>
      </c>
    </row>
    <row r="6" spans="2:8" ht="15.75" x14ac:dyDescent="0.25">
      <c r="B6" s="109" t="s">
        <v>39</v>
      </c>
      <c r="C6" s="60">
        <f>SUM(C7,C10,C12,C15)</f>
        <v>0</v>
      </c>
      <c r="D6" s="60">
        <f t="shared" ref="D6:F6" si="0">SUM(D7,D10,D12,D15)</f>
        <v>0</v>
      </c>
      <c r="E6" s="60">
        <f t="shared" si="0"/>
        <v>0</v>
      </c>
      <c r="F6" s="60">
        <f t="shared" si="0"/>
        <v>0</v>
      </c>
      <c r="G6" s="107" t="e">
        <f>F6/C6*100</f>
        <v>#DIV/0!</v>
      </c>
      <c r="H6" s="110" t="e">
        <f>F6/E6*100</f>
        <v>#DIV/0!</v>
      </c>
    </row>
    <row r="7" spans="2:8" ht="15.75" x14ac:dyDescent="0.25">
      <c r="B7" s="71" t="s">
        <v>17</v>
      </c>
      <c r="C7" s="64"/>
      <c r="D7" s="64"/>
      <c r="E7" s="64"/>
      <c r="F7" s="64"/>
      <c r="G7" s="107" t="e">
        <f t="shared" ref="G7:G31" si="1">F7/C7*100</f>
        <v>#DIV/0!</v>
      </c>
      <c r="H7" s="110" t="e">
        <f t="shared" ref="H7:H31" si="2">F7/E7*100</f>
        <v>#DIV/0!</v>
      </c>
    </row>
    <row r="8" spans="2:8" ht="15.75" x14ac:dyDescent="0.25">
      <c r="B8" s="72" t="s">
        <v>18</v>
      </c>
      <c r="C8" s="57"/>
      <c r="D8" s="57"/>
      <c r="E8" s="57"/>
      <c r="F8" s="84"/>
      <c r="G8" s="107" t="e">
        <f t="shared" si="1"/>
        <v>#DIV/0!</v>
      </c>
      <c r="H8" s="110" t="e">
        <f t="shared" si="2"/>
        <v>#DIV/0!</v>
      </c>
    </row>
    <row r="9" spans="2:8" ht="15.75" x14ac:dyDescent="0.25">
      <c r="B9" s="73" t="s">
        <v>64</v>
      </c>
      <c r="C9" s="57"/>
      <c r="D9" s="57"/>
      <c r="E9" s="57"/>
      <c r="F9" s="84"/>
      <c r="G9" s="107">
        <v>0</v>
      </c>
      <c r="H9" s="110" t="e">
        <f t="shared" si="2"/>
        <v>#DIV/0!</v>
      </c>
    </row>
    <row r="10" spans="2:8" ht="15.75" x14ac:dyDescent="0.25">
      <c r="B10" s="77" t="s">
        <v>76</v>
      </c>
      <c r="C10" s="64"/>
      <c r="D10" s="64"/>
      <c r="E10" s="64"/>
      <c r="F10" s="64"/>
      <c r="G10" s="107" t="e">
        <f t="shared" si="1"/>
        <v>#DIV/0!</v>
      </c>
      <c r="H10" s="110" t="e">
        <f t="shared" si="2"/>
        <v>#DIV/0!</v>
      </c>
    </row>
    <row r="11" spans="2:8" ht="15.75" x14ac:dyDescent="0.25">
      <c r="B11" s="78" t="s">
        <v>77</v>
      </c>
      <c r="C11" s="57"/>
      <c r="D11" s="57"/>
      <c r="E11" s="89"/>
      <c r="F11" s="84"/>
      <c r="G11" s="107" t="e">
        <f t="shared" si="1"/>
        <v>#DIV/0!</v>
      </c>
      <c r="H11" s="110" t="e">
        <f t="shared" si="2"/>
        <v>#DIV/0!</v>
      </c>
    </row>
    <row r="12" spans="2:8" ht="15.75" x14ac:dyDescent="0.25">
      <c r="B12" s="75" t="s">
        <v>65</v>
      </c>
      <c r="C12" s="64"/>
      <c r="D12" s="64"/>
      <c r="E12" s="64"/>
      <c r="F12" s="64"/>
      <c r="G12" s="107" t="e">
        <f t="shared" si="1"/>
        <v>#DIV/0!</v>
      </c>
      <c r="H12" s="110" t="e">
        <f t="shared" si="2"/>
        <v>#DIV/0!</v>
      </c>
    </row>
    <row r="13" spans="2:8" ht="15.75" x14ac:dyDescent="0.25">
      <c r="B13" s="78" t="s">
        <v>78</v>
      </c>
      <c r="C13" s="57"/>
      <c r="D13" s="57"/>
      <c r="E13" s="89"/>
      <c r="F13" s="84"/>
      <c r="G13" s="107" t="e">
        <f t="shared" si="1"/>
        <v>#DIV/0!</v>
      </c>
      <c r="H13" s="110" t="e">
        <f t="shared" si="2"/>
        <v>#DIV/0!</v>
      </c>
    </row>
    <row r="14" spans="2:8" ht="15.75" x14ac:dyDescent="0.25">
      <c r="B14" s="74" t="s">
        <v>79</v>
      </c>
      <c r="C14" s="57"/>
      <c r="D14" s="57"/>
      <c r="E14" s="89"/>
      <c r="F14" s="84"/>
      <c r="G14" s="107" t="e">
        <f t="shared" si="1"/>
        <v>#DIV/0!</v>
      </c>
      <c r="H14" s="110" t="e">
        <f t="shared" si="2"/>
        <v>#DIV/0!</v>
      </c>
    </row>
    <row r="15" spans="2:8" ht="15.75" x14ac:dyDescent="0.25">
      <c r="B15" s="71" t="s">
        <v>68</v>
      </c>
      <c r="C15" s="64"/>
      <c r="D15" s="64"/>
      <c r="E15" s="64"/>
      <c r="F15" s="64"/>
      <c r="G15" s="107" t="e">
        <f t="shared" si="1"/>
        <v>#DIV/0!</v>
      </c>
      <c r="H15" s="110" t="e">
        <f t="shared" si="2"/>
        <v>#DIV/0!</v>
      </c>
    </row>
    <row r="16" spans="2:8" ht="15.75" x14ac:dyDescent="0.25">
      <c r="B16" s="74" t="s">
        <v>80</v>
      </c>
      <c r="C16" s="57"/>
      <c r="D16" s="57"/>
      <c r="E16" s="89"/>
      <c r="F16" s="84"/>
      <c r="G16" s="107" t="e">
        <f t="shared" si="1"/>
        <v>#DIV/0!</v>
      </c>
      <c r="H16" s="110" t="e">
        <f t="shared" si="2"/>
        <v>#DIV/0!</v>
      </c>
    </row>
    <row r="17" spans="2:8" ht="15.75" x14ac:dyDescent="0.25">
      <c r="B17" s="74" t="s">
        <v>81</v>
      </c>
      <c r="C17" s="57"/>
      <c r="D17" s="57"/>
      <c r="E17" s="89"/>
      <c r="F17" s="84"/>
      <c r="G17" s="107">
        <v>0</v>
      </c>
      <c r="H17" s="110" t="e">
        <f t="shared" si="2"/>
        <v>#DIV/0!</v>
      </c>
    </row>
    <row r="18" spans="2:8" ht="15.75" customHeight="1" x14ac:dyDescent="0.25">
      <c r="B18" s="109" t="s">
        <v>40</v>
      </c>
      <c r="C18" s="60">
        <f>SUM(C19,C22,C24,C27,C30)</f>
        <v>0</v>
      </c>
      <c r="D18" s="60">
        <f t="shared" ref="D18:F18" si="3">SUM(D19,D22,D24,D27,D30)</f>
        <v>0</v>
      </c>
      <c r="E18" s="60">
        <f t="shared" si="3"/>
        <v>0</v>
      </c>
      <c r="F18" s="60">
        <f t="shared" si="3"/>
        <v>0</v>
      </c>
      <c r="G18" s="107" t="e">
        <f t="shared" si="1"/>
        <v>#DIV/0!</v>
      </c>
      <c r="H18" s="110" t="e">
        <f t="shared" si="2"/>
        <v>#DIV/0!</v>
      </c>
    </row>
    <row r="19" spans="2:8" ht="15.75" customHeight="1" x14ac:dyDescent="0.25">
      <c r="B19" s="71" t="s">
        <v>17</v>
      </c>
      <c r="C19" s="64"/>
      <c r="D19" s="64"/>
      <c r="E19" s="64"/>
      <c r="F19" s="64"/>
      <c r="G19" s="107" t="e">
        <f t="shared" si="1"/>
        <v>#DIV/0!</v>
      </c>
      <c r="H19" s="110" t="e">
        <f t="shared" si="2"/>
        <v>#DIV/0!</v>
      </c>
    </row>
    <row r="20" spans="2:8" ht="15.75" x14ac:dyDescent="0.25">
      <c r="B20" s="72" t="s">
        <v>18</v>
      </c>
      <c r="C20" s="57"/>
      <c r="D20" s="57"/>
      <c r="E20" s="57"/>
      <c r="F20" s="84"/>
      <c r="G20" s="107" t="e">
        <f t="shared" si="1"/>
        <v>#DIV/0!</v>
      </c>
      <c r="H20" s="110" t="e">
        <f t="shared" si="2"/>
        <v>#DIV/0!</v>
      </c>
    </row>
    <row r="21" spans="2:8" ht="15.75" x14ac:dyDescent="0.25">
      <c r="B21" s="73" t="s">
        <v>64</v>
      </c>
      <c r="C21" s="57"/>
      <c r="D21" s="57"/>
      <c r="E21" s="57"/>
      <c r="F21" s="84"/>
      <c r="G21" s="107">
        <v>0</v>
      </c>
      <c r="H21" s="110" t="e">
        <f t="shared" si="2"/>
        <v>#DIV/0!</v>
      </c>
    </row>
    <row r="22" spans="2:8" ht="15.75" x14ac:dyDescent="0.25">
      <c r="B22" s="77" t="s">
        <v>82</v>
      </c>
      <c r="C22" s="64"/>
      <c r="D22" s="64"/>
      <c r="E22" s="64"/>
      <c r="F22" s="64"/>
      <c r="G22" s="107" t="e">
        <f t="shared" si="1"/>
        <v>#DIV/0!</v>
      </c>
      <c r="H22" s="110" t="e">
        <f t="shared" si="2"/>
        <v>#DIV/0!</v>
      </c>
    </row>
    <row r="23" spans="2:8" ht="15.75" x14ac:dyDescent="0.25">
      <c r="B23" s="78" t="s">
        <v>83</v>
      </c>
      <c r="C23" s="57"/>
      <c r="D23" s="57"/>
      <c r="E23" s="89"/>
      <c r="F23" s="84"/>
      <c r="G23" s="107" t="e">
        <f t="shared" si="1"/>
        <v>#DIV/0!</v>
      </c>
      <c r="H23" s="110" t="e">
        <f t="shared" si="2"/>
        <v>#DIV/0!</v>
      </c>
    </row>
    <row r="24" spans="2:8" ht="15.75" x14ac:dyDescent="0.25">
      <c r="B24" s="75" t="s">
        <v>66</v>
      </c>
      <c r="C24" s="64"/>
      <c r="D24" s="64"/>
      <c r="E24" s="64"/>
      <c r="F24" s="64"/>
      <c r="G24" s="107" t="e">
        <f t="shared" si="1"/>
        <v>#DIV/0!</v>
      </c>
      <c r="H24" s="110" t="e">
        <f t="shared" si="2"/>
        <v>#DIV/0!</v>
      </c>
    </row>
    <row r="25" spans="2:8" ht="15.75" x14ac:dyDescent="0.25">
      <c r="B25" s="79" t="s">
        <v>84</v>
      </c>
      <c r="C25" s="57"/>
      <c r="D25" s="57"/>
      <c r="E25" s="89"/>
      <c r="F25" s="84"/>
      <c r="G25" s="107" t="e">
        <f t="shared" si="1"/>
        <v>#DIV/0!</v>
      </c>
      <c r="H25" s="110" t="e">
        <f t="shared" si="2"/>
        <v>#DIV/0!</v>
      </c>
    </row>
    <row r="26" spans="2:8" ht="15.75" x14ac:dyDescent="0.25">
      <c r="B26" s="74" t="s">
        <v>85</v>
      </c>
      <c r="C26" s="57"/>
      <c r="D26" s="57"/>
      <c r="E26" s="89"/>
      <c r="F26" s="84"/>
      <c r="G26" s="107" t="e">
        <f t="shared" si="1"/>
        <v>#DIV/0!</v>
      </c>
      <c r="H26" s="110" t="e">
        <f t="shared" si="2"/>
        <v>#DIV/0!</v>
      </c>
    </row>
    <row r="27" spans="2:8" ht="15.75" x14ac:dyDescent="0.25">
      <c r="B27" s="71" t="s">
        <v>68</v>
      </c>
      <c r="C27" s="64"/>
      <c r="D27" s="64"/>
      <c r="E27" s="64"/>
      <c r="F27" s="64"/>
      <c r="G27" s="107" t="e">
        <f t="shared" si="1"/>
        <v>#DIV/0!</v>
      </c>
      <c r="H27" s="110" t="e">
        <f t="shared" si="2"/>
        <v>#DIV/0!</v>
      </c>
    </row>
    <row r="28" spans="2:8" ht="15.75" x14ac:dyDescent="0.25">
      <c r="B28" s="76" t="s">
        <v>80</v>
      </c>
      <c r="C28" s="84"/>
      <c r="D28" s="84"/>
      <c r="E28" s="84"/>
      <c r="F28" s="84"/>
      <c r="G28" s="107" t="e">
        <f t="shared" si="1"/>
        <v>#DIV/0!</v>
      </c>
      <c r="H28" s="110" t="e">
        <f t="shared" si="2"/>
        <v>#DIV/0!</v>
      </c>
    </row>
    <row r="29" spans="2:8" ht="15.75" x14ac:dyDescent="0.25">
      <c r="B29" s="113" t="s">
        <v>86</v>
      </c>
      <c r="C29" s="114"/>
      <c r="D29" s="114"/>
      <c r="E29" s="114"/>
      <c r="F29" s="114"/>
      <c r="G29" s="107">
        <v>0</v>
      </c>
      <c r="H29" s="110" t="e">
        <f t="shared" si="2"/>
        <v>#DIV/0!</v>
      </c>
    </row>
    <row r="30" spans="2:8" ht="15.75" x14ac:dyDescent="0.25">
      <c r="B30" s="76" t="s">
        <v>87</v>
      </c>
      <c r="C30" s="104"/>
      <c r="D30" s="104"/>
      <c r="E30" s="104"/>
      <c r="F30" s="104"/>
      <c r="G30" s="107" t="e">
        <f t="shared" si="1"/>
        <v>#DIV/0!</v>
      </c>
      <c r="H30" s="110" t="e">
        <f t="shared" si="2"/>
        <v>#DIV/0!</v>
      </c>
    </row>
    <row r="31" spans="2:8" ht="16.5" thickBot="1" x14ac:dyDescent="0.3">
      <c r="B31" s="111" t="s">
        <v>88</v>
      </c>
      <c r="C31" s="112"/>
      <c r="D31" s="112"/>
      <c r="E31" s="112"/>
      <c r="F31" s="112"/>
      <c r="G31" s="107" t="e">
        <f t="shared" si="1"/>
        <v>#DIV/0!</v>
      </c>
      <c r="H31" s="110" t="e">
        <f t="shared" si="2"/>
        <v>#DIV/0!</v>
      </c>
    </row>
  </sheetData>
  <mergeCells count="1">
    <mergeCell ref="B2:H2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topLeftCell="A136" workbookViewId="0">
      <selection activeCell="G176" sqref="G176"/>
    </sheetView>
  </sheetViews>
  <sheetFormatPr defaultRowHeight="15" x14ac:dyDescent="0.25"/>
  <cols>
    <col min="4" max="4" width="22.7109375" customWidth="1"/>
    <col min="5" max="6" width="16" customWidth="1"/>
    <col min="7" max="7" width="18.5703125" customWidth="1"/>
    <col min="8" max="8" width="17.5703125" customWidth="1"/>
  </cols>
  <sheetData>
    <row r="1" spans="1:8" ht="15.75" x14ac:dyDescent="0.25">
      <c r="A1" s="405" t="s">
        <v>9</v>
      </c>
      <c r="B1" s="406"/>
      <c r="C1" s="406"/>
      <c r="D1" s="406"/>
      <c r="E1" s="406"/>
      <c r="F1" s="406"/>
      <c r="G1" s="406"/>
      <c r="H1" s="406"/>
    </row>
    <row r="2" spans="1:8" ht="18.75" x14ac:dyDescent="0.3">
      <c r="A2" s="183"/>
      <c r="B2" s="25"/>
      <c r="C2" s="25"/>
      <c r="D2" s="407" t="s">
        <v>290</v>
      </c>
      <c r="E2" s="407"/>
      <c r="F2" s="407"/>
      <c r="G2" s="407"/>
      <c r="H2" s="25"/>
    </row>
    <row r="3" spans="1:8" ht="15.75" x14ac:dyDescent="0.25">
      <c r="A3" s="183"/>
      <c r="B3" s="25"/>
      <c r="C3" s="25"/>
      <c r="D3" s="25"/>
      <c r="E3" s="25" t="s">
        <v>241</v>
      </c>
      <c r="F3" s="25"/>
      <c r="G3" s="25"/>
      <c r="H3" s="25"/>
    </row>
    <row r="4" spans="1:8" ht="18" x14ac:dyDescent="0.25">
      <c r="A4" s="15"/>
      <c r="B4" s="15"/>
      <c r="C4" s="184"/>
      <c r="D4" s="15"/>
      <c r="E4" s="185"/>
      <c r="F4" s="185"/>
      <c r="G4" s="185"/>
      <c r="H4" s="185"/>
    </row>
    <row r="5" spans="1:8" ht="25.5" x14ac:dyDescent="0.25">
      <c r="A5" s="408" t="s">
        <v>6</v>
      </c>
      <c r="B5" s="409"/>
      <c r="C5" s="409"/>
      <c r="D5" s="410"/>
      <c r="E5" s="186" t="s">
        <v>270</v>
      </c>
      <c r="F5" s="186" t="s">
        <v>272</v>
      </c>
      <c r="G5" s="187" t="s">
        <v>289</v>
      </c>
      <c r="H5" s="186" t="s">
        <v>160</v>
      </c>
    </row>
    <row r="6" spans="1:8" x14ac:dyDescent="0.25">
      <c r="A6" s="411"/>
      <c r="B6" s="412"/>
      <c r="C6" s="412"/>
      <c r="D6" s="413"/>
      <c r="E6" s="188">
        <v>1</v>
      </c>
      <c r="F6" s="188">
        <v>2</v>
      </c>
      <c r="G6" s="188">
        <v>3</v>
      </c>
      <c r="H6" s="188" t="s">
        <v>161</v>
      </c>
    </row>
    <row r="7" spans="1:8" ht="35.25" customHeight="1" x14ac:dyDescent="0.25">
      <c r="A7" s="384" t="s">
        <v>162</v>
      </c>
      <c r="B7" s="385"/>
      <c r="C7" s="386"/>
      <c r="D7" s="189" t="s">
        <v>163</v>
      </c>
      <c r="E7" s="190">
        <f>E8+E39+E46+E57+E63+E101+E139</f>
        <v>2386007.2600000002</v>
      </c>
      <c r="F7" s="190">
        <f>F8+F39+F46+F57+F63+F101+F139</f>
        <v>0</v>
      </c>
      <c r="G7" s="190">
        <f>G8+G39+G46+G57+G63+G101+G139</f>
        <v>1324720.93</v>
      </c>
      <c r="H7" s="190"/>
    </row>
    <row r="8" spans="1:8" ht="34.5" customHeight="1" x14ac:dyDescent="0.25">
      <c r="A8" s="378" t="s">
        <v>164</v>
      </c>
      <c r="B8" s="379"/>
      <c r="C8" s="380"/>
      <c r="D8" s="191" t="s">
        <v>165</v>
      </c>
      <c r="E8" s="192">
        <f>E10</f>
        <v>121736</v>
      </c>
      <c r="F8" s="192">
        <f>F9</f>
        <v>0</v>
      </c>
      <c r="G8" s="192">
        <f>G10</f>
        <v>65254.740000000013</v>
      </c>
      <c r="H8" s="192"/>
    </row>
    <row r="9" spans="1:8" x14ac:dyDescent="0.25">
      <c r="A9" s="363" t="s">
        <v>257</v>
      </c>
      <c r="B9" s="364"/>
      <c r="C9" s="365"/>
      <c r="D9" s="193" t="s">
        <v>167</v>
      </c>
      <c r="E9" s="194">
        <f>E10</f>
        <v>121736</v>
      </c>
      <c r="F9" s="194">
        <f>F10</f>
        <v>0</v>
      </c>
      <c r="G9" s="194">
        <f t="shared" ref="G9" si="0">G10</f>
        <v>65254.740000000013</v>
      </c>
      <c r="H9" s="194">
        <f>(G9/E9)*100</f>
        <v>53.60348623250313</v>
      </c>
    </row>
    <row r="10" spans="1:8" ht="15.75" x14ac:dyDescent="0.25">
      <c r="A10" s="366">
        <v>3</v>
      </c>
      <c r="B10" s="367"/>
      <c r="C10" s="368"/>
      <c r="D10" s="195" t="s">
        <v>4</v>
      </c>
      <c r="E10" s="196">
        <f>E11</f>
        <v>121736</v>
      </c>
      <c r="F10" s="196">
        <f>F11</f>
        <v>0</v>
      </c>
      <c r="G10" s="196">
        <f>G11</f>
        <v>65254.740000000013</v>
      </c>
      <c r="H10" s="194">
        <f t="shared" ref="H10:H73" si="1">(G10/E10)*100</f>
        <v>53.60348623250313</v>
      </c>
    </row>
    <row r="11" spans="1:8" ht="15.75" x14ac:dyDescent="0.25">
      <c r="A11" s="369">
        <v>32</v>
      </c>
      <c r="B11" s="370"/>
      <c r="C11" s="371"/>
      <c r="D11" s="200" t="s">
        <v>11</v>
      </c>
      <c r="E11" s="201">
        <f>E12+E16+E22+E31</f>
        <v>121736</v>
      </c>
      <c r="F11" s="201">
        <f>F12+F16+F22+F31+F36</f>
        <v>0</v>
      </c>
      <c r="G11" s="201">
        <f>G12+G16+G22+G31+G36</f>
        <v>65254.740000000013</v>
      </c>
      <c r="H11" s="194">
        <f t="shared" si="1"/>
        <v>53.60348623250313</v>
      </c>
    </row>
    <row r="12" spans="1:8" ht="22.5" x14ac:dyDescent="0.25">
      <c r="A12" s="372">
        <v>321</v>
      </c>
      <c r="B12" s="373"/>
      <c r="C12" s="374"/>
      <c r="D12" s="202" t="s">
        <v>168</v>
      </c>
      <c r="E12" s="196">
        <f>SUM(E13:E15)</f>
        <v>8000</v>
      </c>
      <c r="F12" s="196">
        <f>F13+F14+F15</f>
        <v>0</v>
      </c>
      <c r="G12" s="203">
        <f>SUM(G13:G15)</f>
        <v>8598.7800000000007</v>
      </c>
      <c r="H12" s="194">
        <f t="shared" si="1"/>
        <v>107.48475000000002</v>
      </c>
    </row>
    <row r="13" spans="1:8" ht="15.75" x14ac:dyDescent="0.25">
      <c r="A13" s="375">
        <v>3211</v>
      </c>
      <c r="B13" s="376"/>
      <c r="C13" s="377"/>
      <c r="D13" s="202" t="s">
        <v>169</v>
      </c>
      <c r="E13" s="196">
        <v>6300</v>
      </c>
      <c r="F13" s="196"/>
      <c r="G13" s="196">
        <v>4980.71</v>
      </c>
      <c r="H13" s="194">
        <f t="shared" si="1"/>
        <v>79.058888888888887</v>
      </c>
    </row>
    <row r="14" spans="1:8" ht="22.5" x14ac:dyDescent="0.25">
      <c r="A14" s="375">
        <v>3213</v>
      </c>
      <c r="B14" s="376"/>
      <c r="C14" s="377"/>
      <c r="D14" s="202" t="s">
        <v>170</v>
      </c>
      <c r="E14" s="196">
        <v>1700</v>
      </c>
      <c r="F14" s="196"/>
      <c r="G14" s="196">
        <v>3618.07</v>
      </c>
      <c r="H14" s="194">
        <f t="shared" si="1"/>
        <v>212.82764705882354</v>
      </c>
    </row>
    <row r="15" spans="1:8" ht="22.5" x14ac:dyDescent="0.25">
      <c r="A15" s="375">
        <v>3214</v>
      </c>
      <c r="B15" s="376"/>
      <c r="C15" s="377"/>
      <c r="D15" s="202" t="s">
        <v>171</v>
      </c>
      <c r="E15" s="196">
        <v>0</v>
      </c>
      <c r="F15" s="196">
        <v>0</v>
      </c>
      <c r="G15" s="196">
        <v>0</v>
      </c>
      <c r="H15" s="194" t="e">
        <f t="shared" si="1"/>
        <v>#DIV/0!</v>
      </c>
    </row>
    <row r="16" spans="1:8" ht="22.5" x14ac:dyDescent="0.25">
      <c r="A16" s="372">
        <v>322</v>
      </c>
      <c r="B16" s="373"/>
      <c r="C16" s="374"/>
      <c r="D16" s="202" t="s">
        <v>172</v>
      </c>
      <c r="E16" s="196">
        <f>SUM(E17:E21)</f>
        <v>27764</v>
      </c>
      <c r="F16" s="196">
        <f>F17+F18+F19+F20+F21</f>
        <v>0</v>
      </c>
      <c r="G16" s="203">
        <f>SUM(G17:G21)</f>
        <v>14550.369999999999</v>
      </c>
      <c r="H16" s="194">
        <f t="shared" si="1"/>
        <v>52.407326033712721</v>
      </c>
    </row>
    <row r="17" spans="1:8" ht="22.5" x14ac:dyDescent="0.25">
      <c r="A17" s="375">
        <v>3221</v>
      </c>
      <c r="B17" s="376"/>
      <c r="C17" s="377"/>
      <c r="D17" s="202" t="s">
        <v>173</v>
      </c>
      <c r="E17" s="196">
        <v>7664</v>
      </c>
      <c r="F17" s="196"/>
      <c r="G17" s="196">
        <v>3620.86</v>
      </c>
      <c r="H17" s="194">
        <f t="shared" si="1"/>
        <v>47.245041753653446</v>
      </c>
    </row>
    <row r="18" spans="1:8" ht="15.75" x14ac:dyDescent="0.25">
      <c r="A18" s="375">
        <v>3223</v>
      </c>
      <c r="B18" s="376"/>
      <c r="C18" s="377"/>
      <c r="D18" s="202" t="s">
        <v>174</v>
      </c>
      <c r="E18" s="196">
        <v>19000</v>
      </c>
      <c r="F18" s="196"/>
      <c r="G18" s="196">
        <v>10178.469999999999</v>
      </c>
      <c r="H18" s="194">
        <f t="shared" si="1"/>
        <v>53.570894736842099</v>
      </c>
    </row>
    <row r="19" spans="1:8" ht="22.5" x14ac:dyDescent="0.25">
      <c r="A19" s="375">
        <v>3224</v>
      </c>
      <c r="B19" s="376"/>
      <c r="C19" s="377"/>
      <c r="D19" s="202" t="s">
        <v>175</v>
      </c>
      <c r="E19" s="196">
        <v>600</v>
      </c>
      <c r="F19" s="196"/>
      <c r="G19" s="196">
        <v>751.04</v>
      </c>
      <c r="H19" s="194">
        <f t="shared" si="1"/>
        <v>125.17333333333333</v>
      </c>
    </row>
    <row r="20" spans="1:8" ht="15.75" x14ac:dyDescent="0.25">
      <c r="A20" s="375">
        <v>3225</v>
      </c>
      <c r="B20" s="376"/>
      <c r="C20" s="377"/>
      <c r="D20" s="202" t="s">
        <v>176</v>
      </c>
      <c r="E20" s="196">
        <v>200</v>
      </c>
      <c r="F20" s="196">
        <v>0</v>
      </c>
      <c r="G20" s="196">
        <v>0</v>
      </c>
      <c r="H20" s="194">
        <f t="shared" si="1"/>
        <v>0</v>
      </c>
    </row>
    <row r="21" spans="1:8" ht="22.5" x14ac:dyDescent="0.25">
      <c r="A21" s="375">
        <v>3227</v>
      </c>
      <c r="B21" s="376"/>
      <c r="C21" s="377"/>
      <c r="D21" s="202" t="s">
        <v>177</v>
      </c>
      <c r="E21" s="196">
        <v>300</v>
      </c>
      <c r="F21" s="196"/>
      <c r="G21" s="196">
        <v>0</v>
      </c>
      <c r="H21" s="194">
        <f t="shared" si="1"/>
        <v>0</v>
      </c>
    </row>
    <row r="22" spans="1:8" ht="15.75" x14ac:dyDescent="0.25">
      <c r="A22" s="372">
        <v>323</v>
      </c>
      <c r="B22" s="373"/>
      <c r="C22" s="374"/>
      <c r="D22" s="202" t="s">
        <v>178</v>
      </c>
      <c r="E22" s="196">
        <f>SUM(E23:E30)</f>
        <v>82208</v>
      </c>
      <c r="F22" s="196">
        <f>F23+F24+F25+F26+F27+F28+F29+F30</f>
        <v>0</v>
      </c>
      <c r="G22" s="203">
        <f>SUM(G23:G30)</f>
        <v>40769.590000000011</v>
      </c>
      <c r="H22" s="194">
        <f t="shared" si="1"/>
        <v>49.593214772284952</v>
      </c>
    </row>
    <row r="23" spans="1:8" ht="22.5" x14ac:dyDescent="0.25">
      <c r="A23" s="375">
        <v>3231</v>
      </c>
      <c r="B23" s="376"/>
      <c r="C23" s="377"/>
      <c r="D23" s="202" t="s">
        <v>179</v>
      </c>
      <c r="E23" s="196">
        <v>58700</v>
      </c>
      <c r="F23" s="196"/>
      <c r="G23" s="196">
        <v>31572.45</v>
      </c>
      <c r="H23" s="194">
        <f t="shared" si="1"/>
        <v>53.786115843270863</v>
      </c>
    </row>
    <row r="24" spans="1:8" ht="33.75" x14ac:dyDescent="0.25">
      <c r="A24" s="375">
        <v>3232</v>
      </c>
      <c r="B24" s="376"/>
      <c r="C24" s="377"/>
      <c r="D24" s="202" t="s">
        <v>180</v>
      </c>
      <c r="E24" s="196">
        <v>3400</v>
      </c>
      <c r="F24" s="196"/>
      <c r="G24" s="196">
        <v>1331.02</v>
      </c>
      <c r="H24" s="194">
        <f t="shared" si="1"/>
        <v>39.14764705882353</v>
      </c>
    </row>
    <row r="25" spans="1:8" ht="22.5" x14ac:dyDescent="0.25">
      <c r="A25" s="375">
        <v>3233</v>
      </c>
      <c r="B25" s="376"/>
      <c r="C25" s="377"/>
      <c r="D25" s="202" t="s">
        <v>181</v>
      </c>
      <c r="E25" s="196">
        <v>249</v>
      </c>
      <c r="F25" s="196"/>
      <c r="G25" s="196">
        <v>0</v>
      </c>
      <c r="H25" s="194">
        <f t="shared" si="1"/>
        <v>0</v>
      </c>
    </row>
    <row r="26" spans="1:8" ht="15.75" x14ac:dyDescent="0.25">
      <c r="A26" s="375">
        <v>3234</v>
      </c>
      <c r="B26" s="376"/>
      <c r="C26" s="377"/>
      <c r="D26" s="202" t="s">
        <v>182</v>
      </c>
      <c r="E26" s="196">
        <v>3560</v>
      </c>
      <c r="F26" s="196"/>
      <c r="G26" s="196">
        <v>876.05</v>
      </c>
      <c r="H26" s="194">
        <f t="shared" si="1"/>
        <v>24.608146067415728</v>
      </c>
    </row>
    <row r="27" spans="1:8" ht="22.5" x14ac:dyDescent="0.25">
      <c r="A27" s="204"/>
      <c r="B27" s="205">
        <v>3236</v>
      </c>
      <c r="C27" s="206"/>
      <c r="D27" s="202" t="s">
        <v>224</v>
      </c>
      <c r="E27" s="196">
        <v>4800</v>
      </c>
      <c r="F27" s="196"/>
      <c r="G27" s="196">
        <v>789.98</v>
      </c>
      <c r="H27" s="194">
        <f t="shared" si="1"/>
        <v>16.457916666666666</v>
      </c>
    </row>
    <row r="28" spans="1:8" ht="22.5" x14ac:dyDescent="0.25">
      <c r="A28" s="375">
        <v>3237</v>
      </c>
      <c r="B28" s="376"/>
      <c r="C28" s="377"/>
      <c r="D28" s="202" t="s">
        <v>183</v>
      </c>
      <c r="E28" s="196">
        <v>3300</v>
      </c>
      <c r="F28" s="196"/>
      <c r="G28" s="196">
        <v>1943.8</v>
      </c>
      <c r="H28" s="194">
        <f t="shared" si="1"/>
        <v>58.903030303030299</v>
      </c>
    </row>
    <row r="29" spans="1:8" ht="15.75" x14ac:dyDescent="0.25">
      <c r="A29" s="375">
        <v>3238</v>
      </c>
      <c r="B29" s="376"/>
      <c r="C29" s="377"/>
      <c r="D29" s="202" t="s">
        <v>184</v>
      </c>
      <c r="E29" s="196">
        <v>4199</v>
      </c>
      <c r="F29" s="196"/>
      <c r="G29" s="196">
        <v>1795.98</v>
      </c>
      <c r="H29" s="194">
        <f t="shared" si="1"/>
        <v>42.771612288640156</v>
      </c>
    </row>
    <row r="30" spans="1:8" ht="15.75" x14ac:dyDescent="0.25">
      <c r="A30" s="375">
        <v>3239</v>
      </c>
      <c r="B30" s="376"/>
      <c r="C30" s="377"/>
      <c r="D30" s="202" t="s">
        <v>185</v>
      </c>
      <c r="E30" s="196">
        <v>4000</v>
      </c>
      <c r="F30" s="196"/>
      <c r="G30" s="196">
        <v>2460.31</v>
      </c>
      <c r="H30" s="194">
        <f t="shared" si="1"/>
        <v>61.507749999999994</v>
      </c>
    </row>
    <row r="31" spans="1:8" ht="22.5" x14ac:dyDescent="0.25">
      <c r="A31" s="372">
        <v>329</v>
      </c>
      <c r="B31" s="373"/>
      <c r="C31" s="374"/>
      <c r="D31" s="202" t="s">
        <v>186</v>
      </c>
      <c r="E31" s="196">
        <f>SUM(E32:E35)</f>
        <v>3764</v>
      </c>
      <c r="F31" s="196">
        <f>F32+F33+F34+F35</f>
        <v>0</v>
      </c>
      <c r="G31" s="203">
        <f>SUM(G32:G35)</f>
        <v>1336</v>
      </c>
      <c r="H31" s="194">
        <f t="shared" si="1"/>
        <v>35.494155154091395</v>
      </c>
    </row>
    <row r="32" spans="1:8" ht="15.75" x14ac:dyDescent="0.25">
      <c r="A32" s="375">
        <v>3292</v>
      </c>
      <c r="B32" s="376"/>
      <c r="C32" s="377"/>
      <c r="D32" s="202" t="s">
        <v>187</v>
      </c>
      <c r="E32" s="196">
        <v>1800</v>
      </c>
      <c r="F32" s="196"/>
      <c r="G32" s="196">
        <v>0</v>
      </c>
      <c r="H32" s="194">
        <f t="shared" si="1"/>
        <v>0</v>
      </c>
    </row>
    <row r="33" spans="1:8" ht="15.75" x14ac:dyDescent="0.25">
      <c r="A33" s="375">
        <v>3293</v>
      </c>
      <c r="B33" s="376"/>
      <c r="C33" s="377"/>
      <c r="D33" s="202" t="s">
        <v>188</v>
      </c>
      <c r="E33" s="196">
        <v>1700</v>
      </c>
      <c r="F33" s="196"/>
      <c r="G33" s="196">
        <v>1143</v>
      </c>
      <c r="H33" s="194">
        <f t="shared" si="1"/>
        <v>67.235294117647058</v>
      </c>
    </row>
    <row r="34" spans="1:8" ht="15.75" x14ac:dyDescent="0.25">
      <c r="A34" s="375">
        <v>3294</v>
      </c>
      <c r="B34" s="376"/>
      <c r="C34" s="377"/>
      <c r="D34" s="202" t="s">
        <v>189</v>
      </c>
      <c r="E34" s="196">
        <v>164</v>
      </c>
      <c r="F34" s="196"/>
      <c r="G34" s="196">
        <v>125</v>
      </c>
      <c r="H34" s="194">
        <f t="shared" si="1"/>
        <v>76.219512195121951</v>
      </c>
    </row>
    <row r="35" spans="1:8" ht="22.5" x14ac:dyDescent="0.25">
      <c r="A35" s="375">
        <v>3299</v>
      </c>
      <c r="B35" s="376"/>
      <c r="C35" s="377"/>
      <c r="D35" s="202" t="s">
        <v>186</v>
      </c>
      <c r="E35" s="196">
        <v>100</v>
      </c>
      <c r="F35" s="196"/>
      <c r="G35" s="196">
        <v>68</v>
      </c>
      <c r="H35" s="194">
        <f t="shared" si="1"/>
        <v>68</v>
      </c>
    </row>
    <row r="36" spans="1:8" ht="26.25" customHeight="1" x14ac:dyDescent="0.25">
      <c r="A36" s="363" t="s">
        <v>258</v>
      </c>
      <c r="B36" s="364"/>
      <c r="C36" s="365"/>
      <c r="D36" s="268" t="s">
        <v>259</v>
      </c>
      <c r="E36" s="266">
        <v>0</v>
      </c>
      <c r="F36" s="266">
        <f>F37+F38</f>
        <v>0</v>
      </c>
      <c r="G36" s="266">
        <f>G37+G38</f>
        <v>0</v>
      </c>
      <c r="H36" s="194" t="e">
        <f t="shared" si="1"/>
        <v>#DIV/0!</v>
      </c>
    </row>
    <row r="37" spans="1:8" ht="26.25" customHeight="1" x14ac:dyDescent="0.25">
      <c r="A37" s="402">
        <v>3213</v>
      </c>
      <c r="B37" s="403"/>
      <c r="C37" s="404"/>
      <c r="D37" s="268"/>
      <c r="E37" s="266">
        <v>0</v>
      </c>
      <c r="F37" s="269"/>
      <c r="G37" s="269"/>
      <c r="H37" s="194" t="e">
        <f t="shared" si="1"/>
        <v>#DIV/0!</v>
      </c>
    </row>
    <row r="38" spans="1:8" ht="15.75" x14ac:dyDescent="0.25">
      <c r="A38" s="375">
        <v>3239</v>
      </c>
      <c r="B38" s="376"/>
      <c r="C38" s="377"/>
      <c r="D38" s="229"/>
      <c r="E38" s="196">
        <v>0</v>
      </c>
      <c r="F38" s="57"/>
      <c r="G38" s="57"/>
      <c r="H38" s="194" t="e">
        <f t="shared" si="1"/>
        <v>#DIV/0!</v>
      </c>
    </row>
    <row r="39" spans="1:8" ht="25.5" x14ac:dyDescent="0.25">
      <c r="A39" s="378" t="s">
        <v>190</v>
      </c>
      <c r="B39" s="379"/>
      <c r="C39" s="380"/>
      <c r="D39" s="191" t="s">
        <v>191</v>
      </c>
      <c r="E39" s="192">
        <f>E41</f>
        <v>100</v>
      </c>
      <c r="F39" s="192">
        <f>F40</f>
        <v>0</v>
      </c>
      <c r="G39" s="192">
        <f t="shared" ref="G39" si="2">G41</f>
        <v>0</v>
      </c>
      <c r="H39" s="194">
        <f t="shared" si="1"/>
        <v>0</v>
      </c>
    </row>
    <row r="40" spans="1:8" x14ac:dyDescent="0.25">
      <c r="A40" s="363" t="s">
        <v>166</v>
      </c>
      <c r="B40" s="364"/>
      <c r="C40" s="365"/>
      <c r="D40" s="193" t="s">
        <v>167</v>
      </c>
      <c r="E40" s="194">
        <f>E41</f>
        <v>100</v>
      </c>
      <c r="F40" s="194">
        <f>F41</f>
        <v>0</v>
      </c>
      <c r="G40" s="194">
        <f>G41</f>
        <v>0</v>
      </c>
      <c r="H40" s="194">
        <f t="shared" si="1"/>
        <v>0</v>
      </c>
    </row>
    <row r="41" spans="1:8" ht="15.75" x14ac:dyDescent="0.25">
      <c r="A41" s="366">
        <v>3</v>
      </c>
      <c r="B41" s="367"/>
      <c r="C41" s="368"/>
      <c r="D41" s="195" t="s">
        <v>4</v>
      </c>
      <c r="E41" s="196">
        <f>E42</f>
        <v>100</v>
      </c>
      <c r="F41" s="196">
        <f>F42</f>
        <v>0</v>
      </c>
      <c r="G41" s="196">
        <f t="shared" ref="G41" si="3">G42</f>
        <v>0</v>
      </c>
      <c r="H41" s="194">
        <f t="shared" si="1"/>
        <v>0</v>
      </c>
    </row>
    <row r="42" spans="1:8" ht="15.75" x14ac:dyDescent="0.25">
      <c r="A42" s="369">
        <v>34</v>
      </c>
      <c r="B42" s="370"/>
      <c r="C42" s="371"/>
      <c r="D42" s="200" t="s">
        <v>191</v>
      </c>
      <c r="E42" s="201">
        <f>E43</f>
        <v>100</v>
      </c>
      <c r="F42" s="201"/>
      <c r="G42" s="201">
        <f>G43</f>
        <v>0</v>
      </c>
      <c r="H42" s="194">
        <f t="shared" si="1"/>
        <v>0</v>
      </c>
    </row>
    <row r="43" spans="1:8" ht="15.75" x14ac:dyDescent="0.25">
      <c r="A43" s="372">
        <v>343</v>
      </c>
      <c r="B43" s="373"/>
      <c r="C43" s="374"/>
      <c r="D43" s="207" t="s">
        <v>192</v>
      </c>
      <c r="E43" s="203">
        <f>E44+E45</f>
        <v>100</v>
      </c>
      <c r="F43" s="203">
        <f>F44+F45</f>
        <v>0</v>
      </c>
      <c r="G43" s="203">
        <f>G44+G45</f>
        <v>0</v>
      </c>
      <c r="H43" s="194">
        <f t="shared" si="1"/>
        <v>0</v>
      </c>
    </row>
    <row r="44" spans="1:8" ht="22.5" x14ac:dyDescent="0.25">
      <c r="A44" s="375">
        <v>3431</v>
      </c>
      <c r="B44" s="376"/>
      <c r="C44" s="377"/>
      <c r="D44" s="202" t="s">
        <v>193</v>
      </c>
      <c r="E44" s="196">
        <v>0</v>
      </c>
      <c r="F44" s="196"/>
      <c r="G44" s="196">
        <v>0</v>
      </c>
      <c r="H44" s="194" t="e">
        <f t="shared" si="1"/>
        <v>#DIV/0!</v>
      </c>
    </row>
    <row r="45" spans="1:8" ht="15.75" x14ac:dyDescent="0.25">
      <c r="A45" s="375">
        <v>3433</v>
      </c>
      <c r="B45" s="376"/>
      <c r="C45" s="377"/>
      <c r="D45" s="207" t="s">
        <v>194</v>
      </c>
      <c r="E45" s="196">
        <v>100</v>
      </c>
      <c r="F45" s="196"/>
      <c r="G45" s="196">
        <v>0</v>
      </c>
      <c r="H45" s="194">
        <f t="shared" si="1"/>
        <v>0</v>
      </c>
    </row>
    <row r="46" spans="1:8" ht="15.75" x14ac:dyDescent="0.25">
      <c r="A46" s="378" t="s">
        <v>195</v>
      </c>
      <c r="B46" s="379"/>
      <c r="C46" s="380"/>
      <c r="D46" s="191" t="s">
        <v>196</v>
      </c>
      <c r="E46" s="192">
        <f>E48</f>
        <v>170800</v>
      </c>
      <c r="F46" s="192">
        <f>F47</f>
        <v>0</v>
      </c>
      <c r="G46" s="192">
        <f t="shared" ref="G46" si="4">G48</f>
        <v>0</v>
      </c>
      <c r="H46" s="194">
        <f t="shared" si="1"/>
        <v>0</v>
      </c>
    </row>
    <row r="47" spans="1:8" x14ac:dyDescent="0.25">
      <c r="A47" s="363" t="s">
        <v>166</v>
      </c>
      <c r="B47" s="364"/>
      <c r="C47" s="365"/>
      <c r="D47" s="193" t="s">
        <v>167</v>
      </c>
      <c r="E47" s="194">
        <f>E48</f>
        <v>170800</v>
      </c>
      <c r="F47" s="194">
        <f>F48</f>
        <v>0</v>
      </c>
      <c r="G47" s="194">
        <f t="shared" ref="G47:G48" si="5">G48</f>
        <v>0</v>
      </c>
      <c r="H47" s="194">
        <f t="shared" si="1"/>
        <v>0</v>
      </c>
    </row>
    <row r="48" spans="1:8" ht="25.5" x14ac:dyDescent="0.25">
      <c r="A48" s="366">
        <v>4</v>
      </c>
      <c r="B48" s="367"/>
      <c r="C48" s="368"/>
      <c r="D48" s="195" t="s">
        <v>197</v>
      </c>
      <c r="E48" s="196">
        <f>E49</f>
        <v>170800</v>
      </c>
      <c r="F48" s="196">
        <f>F49</f>
        <v>0</v>
      </c>
      <c r="G48" s="196">
        <f t="shared" si="5"/>
        <v>0</v>
      </c>
      <c r="H48" s="194">
        <f t="shared" si="1"/>
        <v>0</v>
      </c>
    </row>
    <row r="49" spans="1:8" ht="38.25" x14ac:dyDescent="0.25">
      <c r="A49" s="369">
        <v>42</v>
      </c>
      <c r="B49" s="370"/>
      <c r="C49" s="371"/>
      <c r="D49" s="200" t="s">
        <v>198</v>
      </c>
      <c r="E49" s="201">
        <f>E50+E51+E53+E56</f>
        <v>170800</v>
      </c>
      <c r="F49" s="201">
        <f>F50+F51+F52+F53+F54+F56</f>
        <v>0</v>
      </c>
      <c r="G49" s="201">
        <f>SUM(G50:G56)</f>
        <v>0</v>
      </c>
      <c r="H49" s="194">
        <f t="shared" si="1"/>
        <v>0</v>
      </c>
    </row>
    <row r="50" spans="1:8" ht="15.75" x14ac:dyDescent="0.25">
      <c r="A50" s="375">
        <v>4221</v>
      </c>
      <c r="B50" s="376"/>
      <c r="C50" s="377"/>
      <c r="D50" s="207" t="s">
        <v>199</v>
      </c>
      <c r="E50" s="196">
        <v>20800</v>
      </c>
      <c r="F50" s="196"/>
      <c r="G50" s="196">
        <v>0</v>
      </c>
      <c r="H50" s="194">
        <f t="shared" si="1"/>
        <v>0</v>
      </c>
    </row>
    <row r="51" spans="1:8" ht="15.75" x14ac:dyDescent="0.25">
      <c r="A51" s="375">
        <v>4223</v>
      </c>
      <c r="B51" s="376"/>
      <c r="C51" s="377"/>
      <c r="D51" s="208" t="s">
        <v>245</v>
      </c>
      <c r="E51" s="196">
        <v>0</v>
      </c>
      <c r="F51" s="196"/>
      <c r="G51" s="196">
        <v>0</v>
      </c>
      <c r="H51" s="194" t="e">
        <f t="shared" si="1"/>
        <v>#DIV/0!</v>
      </c>
    </row>
    <row r="52" spans="1:8" ht="15.75" x14ac:dyDescent="0.25">
      <c r="A52" s="231"/>
      <c r="B52" s="232">
        <v>4223</v>
      </c>
      <c r="C52" s="233"/>
      <c r="D52" s="208" t="s">
        <v>255</v>
      </c>
      <c r="E52" s="196"/>
      <c r="F52" s="196"/>
      <c r="G52" s="196">
        <v>0</v>
      </c>
      <c r="H52" s="194" t="e">
        <f t="shared" si="1"/>
        <v>#DIV/0!</v>
      </c>
    </row>
    <row r="53" spans="1:8" ht="15.75" x14ac:dyDescent="0.25">
      <c r="A53" s="204"/>
      <c r="B53" s="205">
        <v>4226</v>
      </c>
      <c r="C53" s="206"/>
      <c r="D53" s="208" t="s">
        <v>244</v>
      </c>
      <c r="E53" s="196"/>
      <c r="F53" s="196"/>
      <c r="G53" s="196">
        <v>0</v>
      </c>
      <c r="H53" s="194" t="e">
        <f t="shared" si="1"/>
        <v>#DIV/0!</v>
      </c>
    </row>
    <row r="54" spans="1:8" ht="22.5" x14ac:dyDescent="0.25">
      <c r="A54" s="231"/>
      <c r="B54" s="232">
        <v>4227</v>
      </c>
      <c r="C54" s="233"/>
      <c r="D54" s="237" t="s">
        <v>260</v>
      </c>
      <c r="E54" s="196"/>
      <c r="F54" s="196"/>
      <c r="G54" s="196">
        <v>0</v>
      </c>
      <c r="H54" s="194" t="e">
        <f t="shared" si="1"/>
        <v>#DIV/0!</v>
      </c>
    </row>
    <row r="55" spans="1:8" ht="15.75" x14ac:dyDescent="0.25">
      <c r="A55" s="231"/>
      <c r="B55" s="232">
        <v>4241</v>
      </c>
      <c r="C55" s="233"/>
      <c r="D55" s="207" t="s">
        <v>200</v>
      </c>
      <c r="E55" s="196"/>
      <c r="F55" s="196"/>
      <c r="G55" s="196">
        <v>0</v>
      </c>
      <c r="H55" s="194" t="e">
        <f t="shared" si="1"/>
        <v>#DIV/0!</v>
      </c>
    </row>
    <row r="56" spans="1:8" ht="15.75" x14ac:dyDescent="0.25">
      <c r="A56" s="375">
        <v>4261</v>
      </c>
      <c r="B56" s="376"/>
      <c r="C56" s="377"/>
      <c r="D56" s="207" t="s">
        <v>261</v>
      </c>
      <c r="E56" s="196">
        <v>150000</v>
      </c>
      <c r="F56" s="196"/>
      <c r="G56" s="196">
        <v>0</v>
      </c>
      <c r="H56" s="194">
        <f t="shared" si="1"/>
        <v>0</v>
      </c>
    </row>
    <row r="57" spans="1:8" ht="25.5" x14ac:dyDescent="0.25">
      <c r="A57" s="378" t="s">
        <v>201</v>
      </c>
      <c r="B57" s="379"/>
      <c r="C57" s="380"/>
      <c r="D57" s="191" t="s">
        <v>202</v>
      </c>
      <c r="E57" s="192">
        <f>E59</f>
        <v>0</v>
      </c>
      <c r="F57" s="192"/>
      <c r="G57" s="192">
        <f t="shared" ref="G57" si="6">G59</f>
        <v>0</v>
      </c>
      <c r="H57" s="194" t="e">
        <f t="shared" si="1"/>
        <v>#DIV/0!</v>
      </c>
    </row>
    <row r="58" spans="1:8" x14ac:dyDescent="0.25">
      <c r="A58" s="363" t="s">
        <v>166</v>
      </c>
      <c r="B58" s="364"/>
      <c r="C58" s="365"/>
      <c r="D58" s="193" t="s">
        <v>167</v>
      </c>
      <c r="E58" s="194">
        <f>E59</f>
        <v>0</v>
      </c>
      <c r="F58" s="194"/>
      <c r="G58" s="194">
        <f>G59</f>
        <v>0</v>
      </c>
      <c r="H58" s="194" t="e">
        <f t="shared" si="1"/>
        <v>#DIV/0!</v>
      </c>
    </row>
    <row r="59" spans="1:8" ht="25.5" x14ac:dyDescent="0.25">
      <c r="A59" s="366">
        <v>4</v>
      </c>
      <c r="B59" s="367"/>
      <c r="C59" s="368"/>
      <c r="D59" s="195" t="s">
        <v>197</v>
      </c>
      <c r="E59" s="196">
        <f>E60</f>
        <v>0</v>
      </c>
      <c r="F59" s="196"/>
      <c r="G59" s="196">
        <f t="shared" ref="G59" si="7">G60</f>
        <v>0</v>
      </c>
      <c r="H59" s="194" t="e">
        <f t="shared" si="1"/>
        <v>#DIV/0!</v>
      </c>
    </row>
    <row r="60" spans="1:8" ht="38.25" x14ac:dyDescent="0.25">
      <c r="A60" s="369">
        <v>45</v>
      </c>
      <c r="B60" s="370"/>
      <c r="C60" s="371"/>
      <c r="D60" s="209" t="s">
        <v>203</v>
      </c>
      <c r="E60" s="201">
        <f>E61</f>
        <v>0</v>
      </c>
      <c r="F60" s="201"/>
      <c r="G60" s="201">
        <f>G61</f>
        <v>0</v>
      </c>
      <c r="H60" s="194" t="e">
        <f t="shared" si="1"/>
        <v>#DIV/0!</v>
      </c>
    </row>
    <row r="61" spans="1:8" ht="22.5" x14ac:dyDescent="0.25">
      <c r="A61" s="372">
        <v>451</v>
      </c>
      <c r="B61" s="373"/>
      <c r="C61" s="374"/>
      <c r="D61" s="202" t="s">
        <v>204</v>
      </c>
      <c r="E61" s="203">
        <f>E62</f>
        <v>0</v>
      </c>
      <c r="F61" s="203"/>
      <c r="G61" s="203">
        <f>G62</f>
        <v>0</v>
      </c>
      <c r="H61" s="194" t="e">
        <f t="shared" si="1"/>
        <v>#DIV/0!</v>
      </c>
    </row>
    <row r="62" spans="1:8" ht="22.5" x14ac:dyDescent="0.25">
      <c r="A62" s="375">
        <v>4511</v>
      </c>
      <c r="B62" s="376"/>
      <c r="C62" s="377"/>
      <c r="D62" s="202" t="s">
        <v>204</v>
      </c>
      <c r="E62" s="196">
        <v>0</v>
      </c>
      <c r="F62" s="196"/>
      <c r="G62" s="196">
        <v>0</v>
      </c>
      <c r="H62" s="194" t="e">
        <f t="shared" si="1"/>
        <v>#DIV/0!</v>
      </c>
    </row>
    <row r="63" spans="1:8" ht="33.75" customHeight="1" x14ac:dyDescent="0.25">
      <c r="A63" s="378" t="s">
        <v>164</v>
      </c>
      <c r="B63" s="379"/>
      <c r="C63" s="380"/>
      <c r="D63" s="270" t="s">
        <v>165</v>
      </c>
      <c r="E63" s="271">
        <f>E64</f>
        <v>2091790.2400000002</v>
      </c>
      <c r="F63" s="271">
        <f>F64</f>
        <v>0</v>
      </c>
      <c r="G63" s="271">
        <f>G64</f>
        <v>1254394.68</v>
      </c>
      <c r="H63" s="194">
        <f t="shared" si="1"/>
        <v>59.96751758436352</v>
      </c>
    </row>
    <row r="64" spans="1:8" ht="38.25" x14ac:dyDescent="0.25">
      <c r="A64" s="363" t="s">
        <v>215</v>
      </c>
      <c r="B64" s="364"/>
      <c r="C64" s="365"/>
      <c r="D64" s="193" t="s">
        <v>246</v>
      </c>
      <c r="E64" s="194">
        <f>E65</f>
        <v>2091790.2400000002</v>
      </c>
      <c r="F64" s="194">
        <f>F65+F96</f>
        <v>0</v>
      </c>
      <c r="G64" s="194">
        <f>G65+G96</f>
        <v>1254394.68</v>
      </c>
      <c r="H64" s="194">
        <f t="shared" si="1"/>
        <v>59.96751758436352</v>
      </c>
    </row>
    <row r="65" spans="1:8" ht="15.75" x14ac:dyDescent="0.25">
      <c r="A65" s="366">
        <v>3</v>
      </c>
      <c r="B65" s="367"/>
      <c r="C65" s="368"/>
      <c r="D65" s="195" t="s">
        <v>4</v>
      </c>
      <c r="E65" s="196">
        <f>E66+E75+E94</f>
        <v>2091790.2400000002</v>
      </c>
      <c r="F65" s="196">
        <f>F66+F75+F94</f>
        <v>0</v>
      </c>
      <c r="G65" s="196">
        <f>G66+G75+G94</f>
        <v>1254394.68</v>
      </c>
      <c r="H65" s="194">
        <f t="shared" si="1"/>
        <v>59.96751758436352</v>
      </c>
    </row>
    <row r="66" spans="1:8" ht="15.75" x14ac:dyDescent="0.25">
      <c r="A66" s="369">
        <v>31</v>
      </c>
      <c r="B66" s="370"/>
      <c r="C66" s="371"/>
      <c r="D66" s="200" t="s">
        <v>5</v>
      </c>
      <c r="E66" s="201">
        <f>E68+E70+E72+E74</f>
        <v>1814850.6</v>
      </c>
      <c r="F66" s="201">
        <f>F68+F70+F72+F74</f>
        <v>0</v>
      </c>
      <c r="G66" s="201">
        <f>G68+G70+G72</f>
        <v>1107359.6199999999</v>
      </c>
      <c r="H66" s="194">
        <f t="shared" si="1"/>
        <v>61.016571832414179</v>
      </c>
    </row>
    <row r="67" spans="1:8" x14ac:dyDescent="0.25">
      <c r="A67" s="210"/>
      <c r="B67" s="211"/>
      <c r="C67" s="212"/>
      <c r="D67" s="213"/>
      <c r="E67" s="214"/>
      <c r="F67" s="214"/>
      <c r="G67" s="214"/>
      <c r="H67" s="194" t="e">
        <f t="shared" si="1"/>
        <v>#DIV/0!</v>
      </c>
    </row>
    <row r="68" spans="1:8" x14ac:dyDescent="0.25">
      <c r="A68" s="372">
        <v>311</v>
      </c>
      <c r="B68" s="373"/>
      <c r="C68" s="374"/>
      <c r="D68" s="202" t="s">
        <v>209</v>
      </c>
      <c r="E68" s="215">
        <f>E69</f>
        <v>1531144.6</v>
      </c>
      <c r="F68" s="215">
        <f>F69</f>
        <v>0</v>
      </c>
      <c r="G68" s="215">
        <f>G69</f>
        <v>933920.95</v>
      </c>
      <c r="H68" s="194">
        <f t="shared" si="1"/>
        <v>60.994954362899492</v>
      </c>
    </row>
    <row r="69" spans="1:8" x14ac:dyDescent="0.25">
      <c r="A69" s="375">
        <v>3111</v>
      </c>
      <c r="B69" s="376"/>
      <c r="C69" s="377"/>
      <c r="D69" s="202" t="s">
        <v>210</v>
      </c>
      <c r="E69" s="214">
        <v>1531144.6</v>
      </c>
      <c r="F69" s="214"/>
      <c r="G69" s="214">
        <v>933920.95</v>
      </c>
      <c r="H69" s="194">
        <f t="shared" si="1"/>
        <v>60.994954362899492</v>
      </c>
    </row>
    <row r="70" spans="1:8" ht="22.5" x14ac:dyDescent="0.25">
      <c r="A70" s="372">
        <v>312</v>
      </c>
      <c r="B70" s="373"/>
      <c r="C70" s="374"/>
      <c r="D70" s="202" t="s">
        <v>216</v>
      </c>
      <c r="E70" s="215">
        <f>E71</f>
        <v>52000</v>
      </c>
      <c r="F70" s="215">
        <f>F71</f>
        <v>0</v>
      </c>
      <c r="G70" s="215">
        <f>G71</f>
        <v>31230.639999999999</v>
      </c>
      <c r="H70" s="194">
        <f t="shared" si="1"/>
        <v>60.05892307692308</v>
      </c>
    </row>
    <row r="71" spans="1:8" ht="22.5" x14ac:dyDescent="0.25">
      <c r="A71" s="375">
        <v>3121</v>
      </c>
      <c r="B71" s="376"/>
      <c r="C71" s="377"/>
      <c r="D71" s="202" t="s">
        <v>216</v>
      </c>
      <c r="E71" s="214">
        <v>52000</v>
      </c>
      <c r="F71" s="214"/>
      <c r="G71" s="214">
        <v>31230.639999999999</v>
      </c>
      <c r="H71" s="194">
        <f t="shared" si="1"/>
        <v>60.05892307692308</v>
      </c>
    </row>
    <row r="72" spans="1:8" x14ac:dyDescent="0.25">
      <c r="A72" s="372">
        <v>313</v>
      </c>
      <c r="B72" s="373"/>
      <c r="C72" s="374"/>
      <c r="D72" s="202" t="s">
        <v>211</v>
      </c>
      <c r="E72" s="215">
        <f>E73</f>
        <v>231706</v>
      </c>
      <c r="F72" s="215">
        <f>F73</f>
        <v>0</v>
      </c>
      <c r="G72" s="215">
        <f>G73</f>
        <v>142208.03</v>
      </c>
      <c r="H72" s="194">
        <f t="shared" si="1"/>
        <v>61.374340759410629</v>
      </c>
    </row>
    <row r="73" spans="1:8" ht="22.5" x14ac:dyDescent="0.25">
      <c r="A73" s="375">
        <v>3132</v>
      </c>
      <c r="B73" s="376"/>
      <c r="C73" s="377"/>
      <c r="D73" s="202" t="s">
        <v>212</v>
      </c>
      <c r="E73" s="214">
        <v>231706</v>
      </c>
      <c r="F73" s="214"/>
      <c r="G73" s="214">
        <v>142208.03</v>
      </c>
      <c r="H73" s="194">
        <f t="shared" si="1"/>
        <v>61.374340759410629</v>
      </c>
    </row>
    <row r="74" spans="1:8" x14ac:dyDescent="0.25">
      <c r="A74" s="210"/>
      <c r="B74" s="211"/>
      <c r="C74" s="212"/>
      <c r="D74" s="213" t="s">
        <v>217</v>
      </c>
      <c r="E74" s="214">
        <v>0</v>
      </c>
      <c r="F74" s="214">
        <v>0</v>
      </c>
      <c r="G74" s="215">
        <v>0</v>
      </c>
      <c r="H74" s="194" t="e">
        <f t="shared" ref="H74:H137" si="8">(G74/E74)*100</f>
        <v>#DIV/0!</v>
      </c>
    </row>
    <row r="75" spans="1:8" ht="15.75" x14ac:dyDescent="0.25">
      <c r="A75" s="369">
        <v>32</v>
      </c>
      <c r="B75" s="370"/>
      <c r="C75" s="371"/>
      <c r="D75" s="200" t="s">
        <v>11</v>
      </c>
      <c r="E75" s="201">
        <f>SUM(E76:E93)</f>
        <v>191939.64</v>
      </c>
      <c r="F75" s="201">
        <f>SUM(F76:F93)</f>
        <v>0</v>
      </c>
      <c r="G75" s="201">
        <f>SUM(G76:G93)</f>
        <v>103387.32</v>
      </c>
      <c r="H75" s="194">
        <f t="shared" si="8"/>
        <v>53.864496150977459</v>
      </c>
    </row>
    <row r="76" spans="1:8" x14ac:dyDescent="0.25">
      <c r="A76" s="375">
        <v>3212</v>
      </c>
      <c r="B76" s="376"/>
      <c r="C76" s="377"/>
      <c r="D76" s="202"/>
      <c r="E76" s="214">
        <v>37000.400000000001</v>
      </c>
      <c r="F76" s="214"/>
      <c r="G76" s="214">
        <v>21052.97</v>
      </c>
      <c r="H76" s="194">
        <f t="shared" si="8"/>
        <v>56.899303791310359</v>
      </c>
    </row>
    <row r="77" spans="1:8" x14ac:dyDescent="0.25">
      <c r="A77" s="226"/>
      <c r="B77" s="227">
        <v>3211</v>
      </c>
      <c r="C77" s="228"/>
      <c r="D77" s="213"/>
      <c r="E77" s="214">
        <v>159.24</v>
      </c>
      <c r="F77" s="214"/>
      <c r="G77" s="214">
        <v>0</v>
      </c>
      <c r="H77" s="194">
        <f t="shared" si="8"/>
        <v>0</v>
      </c>
    </row>
    <row r="78" spans="1:8" x14ac:dyDescent="0.25">
      <c r="A78" s="393">
        <v>3213</v>
      </c>
      <c r="B78" s="394"/>
      <c r="C78" s="395"/>
      <c r="D78" s="207"/>
      <c r="E78" s="214">
        <v>0</v>
      </c>
      <c r="F78" s="214"/>
      <c r="G78" s="214">
        <v>0</v>
      </c>
      <c r="H78" s="194" t="e">
        <f t="shared" si="8"/>
        <v>#DIV/0!</v>
      </c>
    </row>
    <row r="79" spans="1:8" x14ac:dyDescent="0.25">
      <c r="A79" s="226"/>
      <c r="B79" s="227">
        <v>3221</v>
      </c>
      <c r="C79" s="228"/>
      <c r="D79" s="213"/>
      <c r="E79" s="214">
        <v>10000</v>
      </c>
      <c r="F79" s="214"/>
      <c r="G79" s="214">
        <v>3700.28</v>
      </c>
      <c r="H79" s="194">
        <f t="shared" si="8"/>
        <v>37.002800000000001</v>
      </c>
    </row>
    <row r="80" spans="1:8" x14ac:dyDescent="0.25">
      <c r="A80" s="226"/>
      <c r="B80" s="227">
        <v>3222</v>
      </c>
      <c r="C80" s="228"/>
      <c r="D80" s="213"/>
      <c r="E80" s="214">
        <v>26300</v>
      </c>
      <c r="F80" s="214"/>
      <c r="G80" s="214">
        <v>14319.08</v>
      </c>
      <c r="H80" s="194">
        <f t="shared" si="8"/>
        <v>54.445171102661597</v>
      </c>
    </row>
    <row r="81" spans="1:8" x14ac:dyDescent="0.25">
      <c r="A81" s="226"/>
      <c r="B81" s="227">
        <v>3223</v>
      </c>
      <c r="C81" s="228"/>
      <c r="D81" s="213"/>
      <c r="E81" s="214">
        <v>3600</v>
      </c>
      <c r="F81" s="214"/>
      <c r="G81" s="214">
        <v>1640.6</v>
      </c>
      <c r="H81" s="194">
        <f t="shared" si="8"/>
        <v>45.572222222222223</v>
      </c>
    </row>
    <row r="82" spans="1:8" x14ac:dyDescent="0.25">
      <c r="A82" s="226"/>
      <c r="B82" s="227">
        <v>3224</v>
      </c>
      <c r="C82" s="228"/>
      <c r="D82" s="213"/>
      <c r="E82" s="214">
        <v>0</v>
      </c>
      <c r="F82" s="214"/>
      <c r="G82" s="214">
        <v>0</v>
      </c>
      <c r="H82" s="194" t="e">
        <f t="shared" si="8"/>
        <v>#DIV/0!</v>
      </c>
    </row>
    <row r="83" spans="1:8" x14ac:dyDescent="0.25">
      <c r="A83" s="276"/>
      <c r="B83" s="277">
        <v>3225</v>
      </c>
      <c r="C83" s="278"/>
      <c r="D83" s="213"/>
      <c r="E83" s="214">
        <v>0</v>
      </c>
      <c r="F83" s="214"/>
      <c r="G83" s="214">
        <v>548</v>
      </c>
      <c r="H83" s="194" t="e">
        <f t="shared" si="8"/>
        <v>#DIV/0!</v>
      </c>
    </row>
    <row r="84" spans="1:8" x14ac:dyDescent="0.25">
      <c r="A84" s="226"/>
      <c r="B84" s="227">
        <v>3231</v>
      </c>
      <c r="C84" s="228"/>
      <c r="D84" s="213"/>
      <c r="E84" s="214">
        <v>100800</v>
      </c>
      <c r="F84" s="214"/>
      <c r="G84" s="214">
        <v>56046.6</v>
      </c>
      <c r="H84" s="194">
        <f t="shared" si="8"/>
        <v>55.601785714285711</v>
      </c>
    </row>
    <row r="85" spans="1:8" x14ac:dyDescent="0.25">
      <c r="A85" s="226"/>
      <c r="B85" s="227">
        <v>3232</v>
      </c>
      <c r="C85" s="228"/>
      <c r="D85" s="213"/>
      <c r="E85" s="214">
        <v>2000</v>
      </c>
      <c r="F85" s="214"/>
      <c r="G85" s="214">
        <v>320.25</v>
      </c>
      <c r="H85" s="194">
        <f t="shared" si="8"/>
        <v>16.012499999999999</v>
      </c>
    </row>
    <row r="86" spans="1:8" x14ac:dyDescent="0.25">
      <c r="A86" s="226"/>
      <c r="B86" s="227">
        <v>3235</v>
      </c>
      <c r="C86" s="228"/>
      <c r="D86" s="213"/>
      <c r="E86" s="214">
        <v>3356</v>
      </c>
      <c r="F86" s="214"/>
      <c r="G86" s="214">
        <v>1640.45</v>
      </c>
      <c r="H86" s="194">
        <f t="shared" si="8"/>
        <v>48.881108462455302</v>
      </c>
    </row>
    <row r="87" spans="1:8" x14ac:dyDescent="0.25">
      <c r="A87" s="226"/>
      <c r="B87" s="227">
        <v>3237</v>
      </c>
      <c r="C87" s="228"/>
      <c r="D87" s="213"/>
      <c r="E87" s="214">
        <v>3000</v>
      </c>
      <c r="F87" s="214"/>
      <c r="G87" s="214">
        <v>2986.11</v>
      </c>
      <c r="H87" s="194">
        <f t="shared" si="8"/>
        <v>99.537000000000006</v>
      </c>
    </row>
    <row r="88" spans="1:8" x14ac:dyDescent="0.25">
      <c r="A88" s="226"/>
      <c r="B88" s="227">
        <v>3239</v>
      </c>
      <c r="C88" s="228"/>
      <c r="D88" s="213"/>
      <c r="E88" s="214">
        <v>1500</v>
      </c>
      <c r="F88" s="214"/>
      <c r="G88" s="214">
        <v>477.74</v>
      </c>
      <c r="H88" s="194">
        <f t="shared" si="8"/>
        <v>31.849333333333334</v>
      </c>
    </row>
    <row r="89" spans="1:8" x14ac:dyDescent="0.25">
      <c r="A89" s="234"/>
      <c r="B89" s="235">
        <v>3241</v>
      </c>
      <c r="C89" s="236"/>
      <c r="D89" s="213"/>
      <c r="E89" s="214">
        <v>0</v>
      </c>
      <c r="F89" s="214"/>
      <c r="G89" s="214">
        <v>0</v>
      </c>
      <c r="H89" s="194" t="e">
        <f t="shared" si="8"/>
        <v>#DIV/0!</v>
      </c>
    </row>
    <row r="90" spans="1:8" x14ac:dyDescent="0.25">
      <c r="A90" s="226"/>
      <c r="B90" s="227">
        <v>3292</v>
      </c>
      <c r="C90" s="228"/>
      <c r="D90" s="213"/>
      <c r="E90" s="214">
        <v>1200</v>
      </c>
      <c r="F90" s="214"/>
      <c r="G90" s="214">
        <v>0</v>
      </c>
      <c r="H90" s="194">
        <f t="shared" si="8"/>
        <v>0</v>
      </c>
    </row>
    <row r="91" spans="1:8" x14ac:dyDescent="0.25">
      <c r="A91" s="226"/>
      <c r="B91" s="227">
        <v>3293</v>
      </c>
      <c r="C91" s="228"/>
      <c r="D91" s="213"/>
      <c r="E91" s="214">
        <v>0</v>
      </c>
      <c r="F91" s="214"/>
      <c r="G91" s="214">
        <v>0</v>
      </c>
      <c r="H91" s="194" t="e">
        <f t="shared" si="8"/>
        <v>#DIV/0!</v>
      </c>
    </row>
    <row r="92" spans="1:8" x14ac:dyDescent="0.25">
      <c r="A92" s="226"/>
      <c r="B92" s="227">
        <v>3295</v>
      </c>
      <c r="C92" s="228"/>
      <c r="D92" s="213"/>
      <c r="E92" s="214">
        <v>3024</v>
      </c>
      <c r="F92" s="214"/>
      <c r="G92" s="214">
        <v>655.24</v>
      </c>
      <c r="H92" s="194">
        <f t="shared" si="8"/>
        <v>21.667989417989418</v>
      </c>
    </row>
    <row r="93" spans="1:8" ht="15.75" thickBot="1" x14ac:dyDescent="0.3">
      <c r="A93" s="226"/>
      <c r="B93" s="227">
        <v>3299</v>
      </c>
      <c r="C93" s="228"/>
      <c r="D93" s="213"/>
      <c r="E93" s="214">
        <v>0</v>
      </c>
      <c r="F93" s="214"/>
      <c r="G93" s="214">
        <v>0</v>
      </c>
      <c r="H93" s="194" t="e">
        <f t="shared" si="8"/>
        <v>#DIV/0!</v>
      </c>
    </row>
    <row r="94" spans="1:8" ht="16.5" thickTop="1" thickBot="1" x14ac:dyDescent="0.3">
      <c r="A94" s="399">
        <v>37</v>
      </c>
      <c r="B94" s="400"/>
      <c r="C94" s="401"/>
      <c r="D94" s="238" t="s">
        <v>247</v>
      </c>
      <c r="E94" s="257">
        <f>E95</f>
        <v>85000</v>
      </c>
      <c r="F94" s="257">
        <f>F95</f>
        <v>0</v>
      </c>
      <c r="G94" s="256">
        <f>G95</f>
        <v>43647.74</v>
      </c>
      <c r="H94" s="194">
        <f t="shared" si="8"/>
        <v>51.350282352941178</v>
      </c>
    </row>
    <row r="95" spans="1:8" ht="23.25" thickTop="1" x14ac:dyDescent="0.25">
      <c r="A95" s="223"/>
      <c r="B95" s="224">
        <v>37219</v>
      </c>
      <c r="C95" s="225"/>
      <c r="D95" s="229" t="s">
        <v>248</v>
      </c>
      <c r="E95" s="214">
        <v>85000</v>
      </c>
      <c r="F95" s="214"/>
      <c r="G95" s="214">
        <v>43647.74</v>
      </c>
      <c r="H95" s="194">
        <f t="shared" si="8"/>
        <v>51.350282352941178</v>
      </c>
    </row>
    <row r="96" spans="1:8" ht="15" customHeight="1" x14ac:dyDescent="0.25">
      <c r="A96" s="363" t="s">
        <v>215</v>
      </c>
      <c r="B96" s="364"/>
      <c r="C96" s="365"/>
      <c r="D96" s="193" t="s">
        <v>227</v>
      </c>
      <c r="E96" s="259">
        <f>E98</f>
        <v>310</v>
      </c>
      <c r="F96" s="260">
        <f>F98</f>
        <v>0</v>
      </c>
      <c r="G96" s="260">
        <f>G98</f>
        <v>0</v>
      </c>
      <c r="H96" s="194">
        <f t="shared" si="8"/>
        <v>0</v>
      </c>
    </row>
    <row r="97" spans="1:8" ht="23.25" customHeight="1" x14ac:dyDescent="0.25">
      <c r="A97" s="396">
        <v>4</v>
      </c>
      <c r="B97" s="397"/>
      <c r="C97" s="398"/>
      <c r="D97" s="200" t="s">
        <v>198</v>
      </c>
      <c r="E97" s="259">
        <f t="shared" ref="E97:G98" si="9">E98</f>
        <v>310</v>
      </c>
      <c r="F97" s="260">
        <f t="shared" si="9"/>
        <v>0</v>
      </c>
      <c r="G97" s="260">
        <f t="shared" si="9"/>
        <v>0</v>
      </c>
      <c r="H97" s="194">
        <f t="shared" si="8"/>
        <v>0</v>
      </c>
    </row>
    <row r="98" spans="1:8" ht="24" customHeight="1" x14ac:dyDescent="0.25">
      <c r="A98" s="390">
        <v>42</v>
      </c>
      <c r="B98" s="391"/>
      <c r="C98" s="392"/>
      <c r="D98" s="200" t="s">
        <v>198</v>
      </c>
      <c r="E98" s="258">
        <f t="shared" si="9"/>
        <v>310</v>
      </c>
      <c r="F98" s="57">
        <f t="shared" si="9"/>
        <v>0</v>
      </c>
      <c r="G98" s="57">
        <f t="shared" si="9"/>
        <v>0</v>
      </c>
      <c r="H98" s="194">
        <f t="shared" si="8"/>
        <v>0</v>
      </c>
    </row>
    <row r="99" spans="1:8" x14ac:dyDescent="0.25">
      <c r="A99" s="375">
        <v>4241</v>
      </c>
      <c r="B99" s="376"/>
      <c r="C99" s="377"/>
      <c r="D99" s="213" t="s">
        <v>231</v>
      </c>
      <c r="E99" s="214">
        <v>310</v>
      </c>
      <c r="F99" s="214"/>
      <c r="G99" s="214">
        <v>0</v>
      </c>
      <c r="H99" s="194">
        <f t="shared" si="8"/>
        <v>0</v>
      </c>
    </row>
    <row r="100" spans="1:8" ht="15.75" x14ac:dyDescent="0.25">
      <c r="A100" s="204"/>
      <c r="B100" s="205"/>
      <c r="C100" s="206"/>
      <c r="D100" s="213"/>
      <c r="E100" s="214"/>
      <c r="F100" s="203"/>
      <c r="G100" s="203"/>
      <c r="H100" s="194" t="e">
        <f t="shared" si="8"/>
        <v>#DIV/0!</v>
      </c>
    </row>
    <row r="101" spans="1:8" ht="38.25" x14ac:dyDescent="0.25">
      <c r="A101" s="378" t="s">
        <v>220</v>
      </c>
      <c r="B101" s="379"/>
      <c r="C101" s="380"/>
      <c r="D101" s="191" t="s">
        <v>221</v>
      </c>
      <c r="E101" s="192">
        <f>E102</f>
        <v>1500</v>
      </c>
      <c r="F101" s="192">
        <f>F102</f>
        <v>0</v>
      </c>
      <c r="G101" s="192">
        <f>G102+G116+G122</f>
        <v>4820.7</v>
      </c>
      <c r="H101" s="194">
        <f t="shared" si="8"/>
        <v>321.38</v>
      </c>
    </row>
    <row r="102" spans="1:8" x14ac:dyDescent="0.25">
      <c r="A102" s="363" t="s">
        <v>205</v>
      </c>
      <c r="B102" s="364"/>
      <c r="C102" s="365"/>
      <c r="D102" s="193" t="s">
        <v>206</v>
      </c>
      <c r="E102" s="194">
        <f>E103</f>
        <v>1500</v>
      </c>
      <c r="F102" s="194">
        <f>F103</f>
        <v>0</v>
      </c>
      <c r="G102" s="194">
        <f t="shared" ref="G102" si="10">G103</f>
        <v>356.91</v>
      </c>
      <c r="H102" s="194">
        <f t="shared" si="8"/>
        <v>23.794</v>
      </c>
    </row>
    <row r="103" spans="1:8" ht="15.75" x14ac:dyDescent="0.25">
      <c r="A103" s="366">
        <v>3</v>
      </c>
      <c r="B103" s="367"/>
      <c r="C103" s="368"/>
      <c r="D103" s="195" t="s">
        <v>4</v>
      </c>
      <c r="E103" s="196">
        <f>E104+E114</f>
        <v>1500</v>
      </c>
      <c r="F103" s="196">
        <f>F104</f>
        <v>0</v>
      </c>
      <c r="G103" s="196">
        <f>G104+G114</f>
        <v>356.91</v>
      </c>
      <c r="H103" s="194">
        <f t="shared" si="8"/>
        <v>23.794</v>
      </c>
    </row>
    <row r="104" spans="1:8" ht="15.75" x14ac:dyDescent="0.25">
      <c r="A104" s="369">
        <v>32</v>
      </c>
      <c r="B104" s="370"/>
      <c r="C104" s="371"/>
      <c r="D104" s="200" t="s">
        <v>250</v>
      </c>
      <c r="E104" s="201">
        <f>SUM(E105:E113)</f>
        <v>1500</v>
      </c>
      <c r="F104" s="201">
        <f>SUM(F105:F113)</f>
        <v>0</v>
      </c>
      <c r="G104" s="201">
        <f>G105+G106+G107+G108+G109+G110+G111+G112+G113</f>
        <v>356.91</v>
      </c>
      <c r="H104" s="194">
        <f t="shared" si="8"/>
        <v>23.794</v>
      </c>
    </row>
    <row r="105" spans="1:8" ht="15.75" x14ac:dyDescent="0.25">
      <c r="A105" s="375">
        <v>3211</v>
      </c>
      <c r="B105" s="376"/>
      <c r="C105" s="377"/>
      <c r="D105" s="202"/>
      <c r="E105" s="196">
        <v>500</v>
      </c>
      <c r="F105" s="196"/>
      <c r="G105" s="196">
        <v>25</v>
      </c>
      <c r="H105" s="194">
        <f t="shared" si="8"/>
        <v>5</v>
      </c>
    </row>
    <row r="106" spans="1:8" ht="15.75" x14ac:dyDescent="0.25">
      <c r="A106" s="375">
        <v>3213</v>
      </c>
      <c r="B106" s="376"/>
      <c r="C106" s="377"/>
      <c r="D106" s="202"/>
      <c r="E106" s="196">
        <v>0</v>
      </c>
      <c r="F106" s="196"/>
      <c r="G106" s="196"/>
      <c r="H106" s="194" t="e">
        <f t="shared" si="8"/>
        <v>#DIV/0!</v>
      </c>
    </row>
    <row r="107" spans="1:8" ht="15.75" x14ac:dyDescent="0.25">
      <c r="A107" s="204"/>
      <c r="B107" s="205">
        <v>3221</v>
      </c>
      <c r="C107" s="206"/>
      <c r="D107" s="202"/>
      <c r="E107" s="196">
        <v>1000</v>
      </c>
      <c r="F107" s="196"/>
      <c r="G107" s="196">
        <v>306.91000000000003</v>
      </c>
      <c r="H107" s="194">
        <f t="shared" si="8"/>
        <v>30.691000000000003</v>
      </c>
    </row>
    <row r="108" spans="1:8" ht="15.75" x14ac:dyDescent="0.25">
      <c r="A108" s="231"/>
      <c r="B108" s="232">
        <v>3235</v>
      </c>
      <c r="C108" s="233"/>
      <c r="D108" s="202"/>
      <c r="E108" s="196">
        <v>0</v>
      </c>
      <c r="F108" s="196"/>
      <c r="G108" s="196">
        <v>0</v>
      </c>
      <c r="H108" s="194" t="e">
        <f t="shared" si="8"/>
        <v>#DIV/0!</v>
      </c>
    </row>
    <row r="109" spans="1:8" ht="15.75" x14ac:dyDescent="0.25">
      <c r="A109" s="248"/>
      <c r="B109" s="249">
        <v>3236</v>
      </c>
      <c r="C109" s="250"/>
      <c r="D109" s="202"/>
      <c r="E109" s="196">
        <v>0</v>
      </c>
      <c r="F109" s="196">
        <v>0</v>
      </c>
      <c r="G109" s="196">
        <v>0</v>
      </c>
      <c r="H109" s="194" t="e">
        <f t="shared" si="8"/>
        <v>#DIV/0!</v>
      </c>
    </row>
    <row r="110" spans="1:8" ht="15.75" x14ac:dyDescent="0.25">
      <c r="A110" s="204"/>
      <c r="B110" s="205">
        <v>3292</v>
      </c>
      <c r="C110" s="206"/>
      <c r="D110" s="202"/>
      <c r="E110" s="196">
        <v>0</v>
      </c>
      <c r="F110" s="196"/>
      <c r="G110" s="196"/>
      <c r="H110" s="194" t="e">
        <f t="shared" si="8"/>
        <v>#DIV/0!</v>
      </c>
    </row>
    <row r="111" spans="1:8" ht="15.75" x14ac:dyDescent="0.25">
      <c r="A111" s="204"/>
      <c r="B111" s="205">
        <v>3293</v>
      </c>
      <c r="C111" s="206"/>
      <c r="D111" s="202"/>
      <c r="E111" s="196">
        <v>0</v>
      </c>
      <c r="F111" s="196"/>
      <c r="G111" s="196"/>
      <c r="H111" s="194" t="e">
        <f t="shared" si="8"/>
        <v>#DIV/0!</v>
      </c>
    </row>
    <row r="112" spans="1:8" ht="15.75" x14ac:dyDescent="0.25">
      <c r="A112" s="375">
        <v>3294</v>
      </c>
      <c r="B112" s="376"/>
      <c r="C112" s="377"/>
      <c r="D112" s="202"/>
      <c r="E112" s="196">
        <v>0</v>
      </c>
      <c r="F112" s="196"/>
      <c r="G112" s="196">
        <v>25</v>
      </c>
      <c r="H112" s="194" t="e">
        <f t="shared" si="8"/>
        <v>#DIV/0!</v>
      </c>
    </row>
    <row r="113" spans="1:8" ht="15.75" x14ac:dyDescent="0.25">
      <c r="A113" s="375">
        <v>3299</v>
      </c>
      <c r="B113" s="376"/>
      <c r="C113" s="377"/>
      <c r="D113" s="202"/>
      <c r="E113" s="196">
        <v>0</v>
      </c>
      <c r="F113" s="196"/>
      <c r="G113" s="196"/>
      <c r="H113" s="194" t="e">
        <f t="shared" si="8"/>
        <v>#DIV/0!</v>
      </c>
    </row>
    <row r="114" spans="1:8" ht="15.75" x14ac:dyDescent="0.25">
      <c r="A114" s="204">
        <v>34</v>
      </c>
      <c r="B114" s="205"/>
      <c r="C114" s="206"/>
      <c r="D114" s="202"/>
      <c r="E114" s="196">
        <v>0</v>
      </c>
      <c r="F114" s="196"/>
      <c r="G114" s="196"/>
      <c r="H114" s="194" t="e">
        <f t="shared" si="8"/>
        <v>#DIV/0!</v>
      </c>
    </row>
    <row r="115" spans="1:8" ht="15.75" x14ac:dyDescent="0.25">
      <c r="A115" s="204"/>
      <c r="B115" s="205">
        <v>3431</v>
      </c>
      <c r="C115" s="206"/>
      <c r="D115" s="202"/>
      <c r="E115" s="196">
        <v>0</v>
      </c>
      <c r="F115" s="196"/>
      <c r="G115" s="196">
        <v>0</v>
      </c>
      <c r="H115" s="194" t="e">
        <f t="shared" si="8"/>
        <v>#DIV/0!</v>
      </c>
    </row>
    <row r="116" spans="1:8" ht="18" customHeight="1" x14ac:dyDescent="0.25">
      <c r="A116" s="387" t="s">
        <v>304</v>
      </c>
      <c r="B116" s="388"/>
      <c r="C116" s="389"/>
      <c r="D116" s="283" t="s">
        <v>219</v>
      </c>
      <c r="E116" s="284"/>
      <c r="F116" s="284"/>
      <c r="G116" s="255">
        <f>G117</f>
        <v>4400</v>
      </c>
      <c r="H116" s="194" t="e">
        <f t="shared" si="8"/>
        <v>#DIV/0!</v>
      </c>
    </row>
    <row r="117" spans="1:8" ht="28.5" customHeight="1" x14ac:dyDescent="0.25">
      <c r="A117" s="281">
        <v>3</v>
      </c>
      <c r="B117" s="282"/>
      <c r="C117" s="280"/>
      <c r="D117" s="272" t="s">
        <v>4</v>
      </c>
      <c r="E117" s="196"/>
      <c r="F117" s="196"/>
      <c r="G117" s="196">
        <f>G118</f>
        <v>4400</v>
      </c>
      <c r="H117" s="194" t="e">
        <f t="shared" si="8"/>
        <v>#DIV/0!</v>
      </c>
    </row>
    <row r="118" spans="1:8" ht="28.5" customHeight="1" x14ac:dyDescent="0.25">
      <c r="A118" s="281">
        <v>32</v>
      </c>
      <c r="B118" s="282"/>
      <c r="C118" s="280"/>
      <c r="D118" s="272" t="s">
        <v>250</v>
      </c>
      <c r="E118" s="196"/>
      <c r="F118" s="196"/>
      <c r="G118" s="196">
        <f>G119+G120</f>
        <v>4400</v>
      </c>
      <c r="H118" s="194" t="e">
        <f t="shared" si="8"/>
        <v>#DIV/0!</v>
      </c>
    </row>
    <row r="119" spans="1:8" ht="28.5" customHeight="1" x14ac:dyDescent="0.25">
      <c r="A119" s="281"/>
      <c r="B119" s="282">
        <v>3211</v>
      </c>
      <c r="C119" s="280"/>
      <c r="D119" s="229"/>
      <c r="E119" s="196"/>
      <c r="F119" s="196"/>
      <c r="G119" s="196">
        <v>1808.81</v>
      </c>
      <c r="H119" s="194" t="e">
        <f t="shared" si="8"/>
        <v>#DIV/0!</v>
      </c>
    </row>
    <row r="120" spans="1:8" ht="28.5" customHeight="1" x14ac:dyDescent="0.25">
      <c r="A120" s="281"/>
      <c r="B120" s="282">
        <v>3213</v>
      </c>
      <c r="C120" s="280"/>
      <c r="D120" s="229"/>
      <c r="E120" s="196"/>
      <c r="F120" s="196"/>
      <c r="G120" s="196">
        <v>2591.19</v>
      </c>
      <c r="H120" s="194" t="e">
        <f t="shared" si="8"/>
        <v>#DIV/0!</v>
      </c>
    </row>
    <row r="121" spans="1:8" ht="15.75" x14ac:dyDescent="0.25">
      <c r="A121" s="273"/>
      <c r="B121" s="274"/>
      <c r="C121" s="275"/>
      <c r="D121" s="229"/>
      <c r="E121" s="196"/>
      <c r="F121" s="196"/>
      <c r="G121" s="196"/>
      <c r="H121" s="194" t="e">
        <f t="shared" si="8"/>
        <v>#DIV/0!</v>
      </c>
    </row>
    <row r="122" spans="1:8" x14ac:dyDescent="0.25">
      <c r="A122" s="363" t="s">
        <v>207</v>
      </c>
      <c r="B122" s="364"/>
      <c r="C122" s="365"/>
      <c r="D122" s="193" t="s">
        <v>208</v>
      </c>
      <c r="E122" s="194">
        <f>E123</f>
        <v>0</v>
      </c>
      <c r="F122" s="194"/>
      <c r="G122" s="194">
        <f>G123</f>
        <v>63.79</v>
      </c>
      <c r="H122" s="194" t="e">
        <f t="shared" si="8"/>
        <v>#DIV/0!</v>
      </c>
    </row>
    <row r="123" spans="1:8" ht="15.75" x14ac:dyDescent="0.25">
      <c r="A123" s="369">
        <v>32</v>
      </c>
      <c r="B123" s="370"/>
      <c r="C123" s="371"/>
      <c r="D123" s="200" t="s">
        <v>11</v>
      </c>
      <c r="E123" s="201"/>
      <c r="F123" s="201"/>
      <c r="G123" s="201">
        <f>G124+G126+G128+G131+G133</f>
        <v>63.79</v>
      </c>
      <c r="H123" s="194" t="e">
        <f t="shared" si="8"/>
        <v>#DIV/0!</v>
      </c>
    </row>
    <row r="124" spans="1:8" ht="22.5" x14ac:dyDescent="0.25">
      <c r="A124" s="372">
        <v>321</v>
      </c>
      <c r="B124" s="373"/>
      <c r="C124" s="374"/>
      <c r="D124" s="202" t="s">
        <v>168</v>
      </c>
      <c r="E124" s="203"/>
      <c r="F124" s="203"/>
      <c r="G124" s="203">
        <f>G125</f>
        <v>0</v>
      </c>
      <c r="H124" s="194" t="e">
        <f t="shared" si="8"/>
        <v>#DIV/0!</v>
      </c>
    </row>
    <row r="125" spans="1:8" ht="15.75" x14ac:dyDescent="0.25">
      <c r="A125" s="375">
        <v>3211</v>
      </c>
      <c r="B125" s="376"/>
      <c r="C125" s="377"/>
      <c r="D125" s="202" t="s">
        <v>169</v>
      </c>
      <c r="E125" s="196"/>
      <c r="F125" s="196"/>
      <c r="G125" s="196"/>
      <c r="H125" s="194" t="e">
        <f t="shared" si="8"/>
        <v>#DIV/0!</v>
      </c>
    </row>
    <row r="126" spans="1:8" ht="22.5" x14ac:dyDescent="0.25">
      <c r="A126" s="372">
        <v>322</v>
      </c>
      <c r="B126" s="373"/>
      <c r="C126" s="374"/>
      <c r="D126" s="202" t="s">
        <v>172</v>
      </c>
      <c r="E126" s="203"/>
      <c r="F126" s="203"/>
      <c r="G126" s="203">
        <f>G127</f>
        <v>0</v>
      </c>
      <c r="H126" s="194" t="e">
        <f t="shared" si="8"/>
        <v>#DIV/0!</v>
      </c>
    </row>
    <row r="127" spans="1:8" ht="22.5" x14ac:dyDescent="0.25">
      <c r="A127" s="375">
        <v>3221</v>
      </c>
      <c r="B127" s="376"/>
      <c r="C127" s="377"/>
      <c r="D127" s="202" t="s">
        <v>173</v>
      </c>
      <c r="E127" s="196"/>
      <c r="F127" s="196"/>
      <c r="G127" s="196"/>
      <c r="H127" s="194" t="e">
        <f t="shared" si="8"/>
        <v>#DIV/0!</v>
      </c>
    </row>
    <row r="128" spans="1:8" ht="15.75" x14ac:dyDescent="0.25">
      <c r="A128" s="372">
        <v>323</v>
      </c>
      <c r="B128" s="373"/>
      <c r="C128" s="374"/>
      <c r="D128" s="202" t="s">
        <v>178</v>
      </c>
      <c r="E128" s="203"/>
      <c r="F128" s="203"/>
      <c r="G128" s="203">
        <f>G130+G129</f>
        <v>63.79</v>
      </c>
      <c r="H128" s="194" t="e">
        <f t="shared" si="8"/>
        <v>#DIV/0!</v>
      </c>
    </row>
    <row r="129" spans="1:8" ht="22.5" x14ac:dyDescent="0.25">
      <c r="A129" s="375">
        <v>3231</v>
      </c>
      <c r="B129" s="376"/>
      <c r="C129" s="377"/>
      <c r="D129" s="202" t="s">
        <v>179</v>
      </c>
      <c r="E129" s="203"/>
      <c r="F129" s="203"/>
      <c r="G129" s="196"/>
      <c r="H129" s="194" t="e">
        <f t="shared" si="8"/>
        <v>#DIV/0!</v>
      </c>
    </row>
    <row r="130" spans="1:8" ht="15.75" x14ac:dyDescent="0.25">
      <c r="A130" s="375">
        <v>3236</v>
      </c>
      <c r="B130" s="376"/>
      <c r="C130" s="377"/>
      <c r="D130" s="202" t="s">
        <v>185</v>
      </c>
      <c r="E130" s="196"/>
      <c r="F130" s="196"/>
      <c r="G130" s="196">
        <v>63.79</v>
      </c>
      <c r="H130" s="194" t="e">
        <f t="shared" si="8"/>
        <v>#DIV/0!</v>
      </c>
    </row>
    <row r="131" spans="1:8" ht="33.75" x14ac:dyDescent="0.25">
      <c r="A131" s="372">
        <v>324</v>
      </c>
      <c r="B131" s="373"/>
      <c r="C131" s="374"/>
      <c r="D131" s="202" t="s">
        <v>222</v>
      </c>
      <c r="E131" s="203"/>
      <c r="F131" s="203"/>
      <c r="G131" s="203">
        <f>G132</f>
        <v>0</v>
      </c>
      <c r="H131" s="194" t="e">
        <f t="shared" si="8"/>
        <v>#DIV/0!</v>
      </c>
    </row>
    <row r="132" spans="1:8" ht="33.75" x14ac:dyDescent="0.25">
      <c r="A132" s="375">
        <v>3241</v>
      </c>
      <c r="B132" s="376"/>
      <c r="C132" s="377"/>
      <c r="D132" s="202" t="s">
        <v>222</v>
      </c>
      <c r="E132" s="196"/>
      <c r="F132" s="196"/>
      <c r="G132" s="196"/>
      <c r="H132" s="194" t="e">
        <f t="shared" si="8"/>
        <v>#DIV/0!</v>
      </c>
    </row>
    <row r="133" spans="1:8" ht="22.5" x14ac:dyDescent="0.25">
      <c r="A133" s="372">
        <v>329</v>
      </c>
      <c r="B133" s="373"/>
      <c r="C133" s="374"/>
      <c r="D133" s="202" t="s">
        <v>186</v>
      </c>
      <c r="E133" s="203"/>
      <c r="F133" s="203"/>
      <c r="G133" s="203">
        <f>SUM(G134:G138)</f>
        <v>0</v>
      </c>
      <c r="H133" s="194" t="e">
        <f t="shared" si="8"/>
        <v>#DIV/0!</v>
      </c>
    </row>
    <row r="134" spans="1:8" ht="15.75" x14ac:dyDescent="0.25">
      <c r="A134" s="375">
        <v>3292</v>
      </c>
      <c r="B134" s="376"/>
      <c r="C134" s="377"/>
      <c r="D134" s="202" t="s">
        <v>187</v>
      </c>
      <c r="E134" s="196"/>
      <c r="F134" s="196"/>
      <c r="G134" s="196"/>
      <c r="H134" s="194" t="e">
        <f t="shared" si="8"/>
        <v>#DIV/0!</v>
      </c>
    </row>
    <row r="135" spans="1:8" ht="15.75" x14ac:dyDescent="0.25">
      <c r="A135" s="375">
        <v>3293</v>
      </c>
      <c r="B135" s="376"/>
      <c r="C135" s="377"/>
      <c r="D135" s="202" t="s">
        <v>188</v>
      </c>
      <c r="E135" s="196"/>
      <c r="F135" s="196"/>
      <c r="G135" s="196"/>
      <c r="H135" s="194" t="e">
        <f t="shared" si="8"/>
        <v>#DIV/0!</v>
      </c>
    </row>
    <row r="136" spans="1:8" ht="15.75" x14ac:dyDescent="0.25">
      <c r="A136" s="375">
        <v>3294</v>
      </c>
      <c r="B136" s="376"/>
      <c r="C136" s="377"/>
      <c r="D136" s="202" t="s">
        <v>189</v>
      </c>
      <c r="E136" s="196"/>
      <c r="F136" s="196"/>
      <c r="G136" s="196"/>
      <c r="H136" s="194" t="e">
        <f t="shared" si="8"/>
        <v>#DIV/0!</v>
      </c>
    </row>
    <row r="137" spans="1:8" ht="15.75" x14ac:dyDescent="0.25">
      <c r="A137" s="375">
        <v>3295</v>
      </c>
      <c r="B137" s="376"/>
      <c r="C137" s="377"/>
      <c r="D137" s="202" t="s">
        <v>218</v>
      </c>
      <c r="E137" s="196"/>
      <c r="F137" s="196"/>
      <c r="G137" s="196"/>
      <c r="H137" s="194" t="e">
        <f t="shared" si="8"/>
        <v>#DIV/0!</v>
      </c>
    </row>
    <row r="138" spans="1:8" ht="22.5" x14ac:dyDescent="0.25">
      <c r="A138" s="375">
        <v>3299</v>
      </c>
      <c r="B138" s="376"/>
      <c r="C138" s="377"/>
      <c r="D138" s="202" t="s">
        <v>186</v>
      </c>
      <c r="E138" s="196"/>
      <c r="F138" s="196"/>
      <c r="G138" s="196"/>
      <c r="H138" s="194" t="e">
        <f t="shared" ref="H138:H201" si="11">(G138/E138)*100</f>
        <v>#DIV/0!</v>
      </c>
    </row>
    <row r="139" spans="1:8" ht="38.25" x14ac:dyDescent="0.25">
      <c r="A139" s="378" t="s">
        <v>229</v>
      </c>
      <c r="B139" s="379"/>
      <c r="C139" s="380"/>
      <c r="D139" s="191" t="s">
        <v>230</v>
      </c>
      <c r="E139" s="192">
        <f>E140+E143</f>
        <v>81.02</v>
      </c>
      <c r="F139" s="192">
        <f>F140+F143+F148</f>
        <v>0</v>
      </c>
      <c r="G139" s="192">
        <f>G140+G143+G148</f>
        <v>250.81</v>
      </c>
      <c r="H139" s="194">
        <f t="shared" si="11"/>
        <v>309.56553937299435</v>
      </c>
    </row>
    <row r="140" spans="1:8" x14ac:dyDescent="0.25">
      <c r="A140" s="363" t="s">
        <v>205</v>
      </c>
      <c r="B140" s="364"/>
      <c r="C140" s="365"/>
      <c r="D140" s="193" t="s">
        <v>228</v>
      </c>
      <c r="E140" s="194">
        <f>E141</f>
        <v>81.02</v>
      </c>
      <c r="F140" s="194">
        <v>0</v>
      </c>
      <c r="G140" s="194">
        <f>G141</f>
        <v>0</v>
      </c>
      <c r="H140" s="194">
        <f t="shared" si="11"/>
        <v>0</v>
      </c>
    </row>
    <row r="141" spans="1:8" ht="38.25" x14ac:dyDescent="0.25">
      <c r="A141" s="369">
        <v>42</v>
      </c>
      <c r="B141" s="370"/>
      <c r="C141" s="371"/>
      <c r="D141" s="200" t="s">
        <v>198</v>
      </c>
      <c r="E141" s="201">
        <f>E142</f>
        <v>81.02</v>
      </c>
      <c r="F141" s="201">
        <v>0</v>
      </c>
      <c r="G141" s="201"/>
      <c r="H141" s="194">
        <f t="shared" si="11"/>
        <v>0</v>
      </c>
    </row>
    <row r="142" spans="1:8" ht="15.75" x14ac:dyDescent="0.25">
      <c r="A142" s="197"/>
      <c r="B142" s="198">
        <v>4221</v>
      </c>
      <c r="C142" s="199"/>
      <c r="D142" s="207" t="s">
        <v>199</v>
      </c>
      <c r="E142" s="201">
        <v>81.02</v>
      </c>
      <c r="F142" s="201">
        <v>0</v>
      </c>
      <c r="G142" s="201"/>
      <c r="H142" s="194">
        <f t="shared" si="11"/>
        <v>0</v>
      </c>
    </row>
    <row r="143" spans="1:8" x14ac:dyDescent="0.25">
      <c r="A143" s="363" t="s">
        <v>207</v>
      </c>
      <c r="B143" s="364"/>
      <c r="C143" s="365"/>
      <c r="D143" s="193" t="s">
        <v>208</v>
      </c>
      <c r="E143" s="194">
        <f>E144</f>
        <v>0</v>
      </c>
      <c r="F143" s="194">
        <f>F144</f>
        <v>0</v>
      </c>
      <c r="G143" s="194">
        <f>G144</f>
        <v>250.81</v>
      </c>
      <c r="H143" s="194" t="e">
        <f t="shared" si="11"/>
        <v>#DIV/0!</v>
      </c>
    </row>
    <row r="144" spans="1:8" ht="38.25" x14ac:dyDescent="0.25">
      <c r="A144" s="369">
        <v>42</v>
      </c>
      <c r="B144" s="370"/>
      <c r="C144" s="371"/>
      <c r="D144" s="200" t="s">
        <v>198</v>
      </c>
      <c r="E144" s="201">
        <f>E145+E146+E147</f>
        <v>0</v>
      </c>
      <c r="F144" s="201">
        <f>F145+F146+F147</f>
        <v>0</v>
      </c>
      <c r="G144" s="201">
        <f>G145+G146+G147</f>
        <v>250.81</v>
      </c>
      <c r="H144" s="194" t="e">
        <f t="shared" si="11"/>
        <v>#DIV/0!</v>
      </c>
    </row>
    <row r="145" spans="1:8" ht="15.75" x14ac:dyDescent="0.25">
      <c r="A145" s="375">
        <v>4221</v>
      </c>
      <c r="B145" s="376"/>
      <c r="C145" s="377"/>
      <c r="D145" s="207" t="s">
        <v>199</v>
      </c>
      <c r="E145" s="196">
        <v>0</v>
      </c>
      <c r="F145" s="196"/>
      <c r="G145" s="196">
        <v>0</v>
      </c>
      <c r="H145" s="194" t="e">
        <f t="shared" si="11"/>
        <v>#DIV/0!</v>
      </c>
    </row>
    <row r="146" spans="1:8" ht="15.75" x14ac:dyDescent="0.25">
      <c r="A146" s="375">
        <v>4222</v>
      </c>
      <c r="B146" s="376"/>
      <c r="C146" s="377"/>
      <c r="D146" s="208" t="s">
        <v>251</v>
      </c>
      <c r="E146" s="196">
        <v>0</v>
      </c>
      <c r="F146" s="196"/>
      <c r="G146" s="196">
        <v>250.81</v>
      </c>
      <c r="H146" s="194" t="e">
        <f t="shared" si="11"/>
        <v>#DIV/0!</v>
      </c>
    </row>
    <row r="147" spans="1:8" ht="15.75" x14ac:dyDescent="0.25">
      <c r="A147" s="375">
        <v>4226</v>
      </c>
      <c r="B147" s="376"/>
      <c r="C147" s="377"/>
      <c r="D147" s="202" t="s">
        <v>262</v>
      </c>
      <c r="E147" s="196">
        <v>0</v>
      </c>
      <c r="F147" s="196"/>
      <c r="G147" s="196">
        <v>0</v>
      </c>
      <c r="H147" s="194" t="e">
        <f t="shared" si="11"/>
        <v>#DIV/0!</v>
      </c>
    </row>
    <row r="148" spans="1:8" ht="15.75" customHeight="1" x14ac:dyDescent="0.25">
      <c r="A148" s="363" t="s">
        <v>263</v>
      </c>
      <c r="B148" s="364"/>
      <c r="C148" s="365"/>
      <c r="D148" s="207"/>
      <c r="E148" s="196"/>
      <c r="F148" s="254">
        <f>F149</f>
        <v>0</v>
      </c>
      <c r="G148" s="255">
        <f>G149</f>
        <v>0</v>
      </c>
      <c r="H148" s="194" t="e">
        <f t="shared" si="11"/>
        <v>#DIV/0!</v>
      </c>
    </row>
    <row r="149" spans="1:8" ht="15.75" customHeight="1" x14ac:dyDescent="0.25">
      <c r="A149" s="240"/>
      <c r="B149" s="241">
        <v>42</v>
      </c>
      <c r="C149" s="242"/>
      <c r="D149" s="239"/>
      <c r="E149" s="196">
        <v>0</v>
      </c>
      <c r="F149" s="196"/>
      <c r="G149" s="196">
        <v>0</v>
      </c>
      <c r="H149" s="194" t="e">
        <f t="shared" si="11"/>
        <v>#DIV/0!</v>
      </c>
    </row>
    <row r="150" spans="1:8" ht="15.75" customHeight="1" x14ac:dyDescent="0.25">
      <c r="A150" s="240"/>
      <c r="B150" s="241">
        <v>4223</v>
      </c>
      <c r="C150" s="242"/>
      <c r="D150" s="239"/>
      <c r="E150" s="196">
        <v>0</v>
      </c>
      <c r="F150" s="196"/>
      <c r="G150" s="196">
        <v>0</v>
      </c>
      <c r="H150" s="194" t="e">
        <f t="shared" si="11"/>
        <v>#DIV/0!</v>
      </c>
    </row>
    <row r="151" spans="1:8" ht="25.5" x14ac:dyDescent="0.25">
      <c r="A151" s="384" t="s">
        <v>232</v>
      </c>
      <c r="B151" s="385"/>
      <c r="C151" s="386"/>
      <c r="D151" s="189" t="s">
        <v>233</v>
      </c>
      <c r="E151" s="190">
        <v>0</v>
      </c>
      <c r="F151" s="190">
        <f>F152+F163+F170+F187+F221</f>
        <v>96</v>
      </c>
      <c r="G151" s="190">
        <f>G152+G163+G170+G187+G221</f>
        <v>92754.65</v>
      </c>
      <c r="H151" s="194" t="e">
        <f t="shared" si="11"/>
        <v>#DIV/0!</v>
      </c>
    </row>
    <row r="152" spans="1:8" ht="25.5" x14ac:dyDescent="0.25">
      <c r="A152" s="378" t="s">
        <v>234</v>
      </c>
      <c r="B152" s="379"/>
      <c r="C152" s="380"/>
      <c r="D152" s="191" t="s">
        <v>242</v>
      </c>
      <c r="E152" s="192">
        <f>E154</f>
        <v>0</v>
      </c>
      <c r="F152" s="192">
        <f>F153+F158</f>
        <v>96</v>
      </c>
      <c r="G152" s="192">
        <f>G153+G158</f>
        <v>0</v>
      </c>
      <c r="H152" s="194" t="e">
        <f t="shared" si="11"/>
        <v>#DIV/0!</v>
      </c>
    </row>
    <row r="153" spans="1:8" ht="15.75" x14ac:dyDescent="0.25">
      <c r="A153" s="363" t="s">
        <v>215</v>
      </c>
      <c r="B153" s="364"/>
      <c r="C153" s="365"/>
      <c r="D153" s="193" t="s">
        <v>227</v>
      </c>
      <c r="E153" s="194">
        <f>E154</f>
        <v>0</v>
      </c>
      <c r="F153" s="267">
        <v>96</v>
      </c>
      <c r="G153" s="267">
        <v>0</v>
      </c>
      <c r="H153" s="194" t="e">
        <f t="shared" si="11"/>
        <v>#DIV/0!</v>
      </c>
    </row>
    <row r="154" spans="1:8" ht="15.75" x14ac:dyDescent="0.25">
      <c r="A154" s="366">
        <v>3</v>
      </c>
      <c r="B154" s="367"/>
      <c r="C154" s="368"/>
      <c r="D154" s="195" t="s">
        <v>4</v>
      </c>
      <c r="E154" s="196">
        <f>E155+E159</f>
        <v>0</v>
      </c>
      <c r="F154" s="57">
        <v>96</v>
      </c>
      <c r="G154" s="57">
        <f>G155</f>
        <v>0</v>
      </c>
      <c r="H154" s="194" t="e">
        <f t="shared" si="11"/>
        <v>#DIV/0!</v>
      </c>
    </row>
    <row r="155" spans="1:8" ht="15.75" x14ac:dyDescent="0.25">
      <c r="A155" s="381">
        <v>32</v>
      </c>
      <c r="B155" s="382"/>
      <c r="C155" s="383"/>
      <c r="D155" s="200" t="s">
        <v>11</v>
      </c>
      <c r="E155" s="201"/>
      <c r="F155" s="258">
        <f>F156</f>
        <v>0</v>
      </c>
      <c r="G155" s="258">
        <v>0</v>
      </c>
      <c r="H155" s="194" t="e">
        <f t="shared" si="11"/>
        <v>#DIV/0!</v>
      </c>
    </row>
    <row r="156" spans="1:8" ht="15.75" x14ac:dyDescent="0.25">
      <c r="A156" s="375">
        <v>3211</v>
      </c>
      <c r="B156" s="376"/>
      <c r="C156" s="377"/>
      <c r="D156" s="202" t="s">
        <v>169</v>
      </c>
      <c r="E156" s="218"/>
      <c r="F156" s="265"/>
      <c r="G156" s="265">
        <v>0</v>
      </c>
      <c r="H156" s="194" t="e">
        <f t="shared" si="11"/>
        <v>#DIV/0!</v>
      </c>
    </row>
    <row r="157" spans="1:8" ht="22.5" x14ac:dyDescent="0.25">
      <c r="A157" s="375">
        <v>3221</v>
      </c>
      <c r="B157" s="376"/>
      <c r="C157" s="377"/>
      <c r="D157" s="202" t="s">
        <v>173</v>
      </c>
      <c r="E157" s="218"/>
      <c r="F157" s="218"/>
      <c r="G157" s="218"/>
      <c r="H157" s="194" t="e">
        <f t="shared" si="11"/>
        <v>#DIV/0!</v>
      </c>
    </row>
    <row r="158" spans="1:8" ht="22.5" customHeight="1" x14ac:dyDescent="0.25">
      <c r="A158" s="363" t="s">
        <v>265</v>
      </c>
      <c r="B158" s="364"/>
      <c r="C158" s="365"/>
      <c r="D158" s="261" t="s">
        <v>266</v>
      </c>
      <c r="E158" s="196"/>
      <c r="F158" s="266">
        <f t="shared" ref="F158:G160" si="12">F159</f>
        <v>0</v>
      </c>
      <c r="G158" s="266">
        <f t="shared" si="12"/>
        <v>0</v>
      </c>
      <c r="H158" s="194" t="e">
        <f t="shared" si="11"/>
        <v>#DIV/0!</v>
      </c>
    </row>
    <row r="159" spans="1:8" ht="15.75" x14ac:dyDescent="0.25">
      <c r="A159" s="381">
        <v>3</v>
      </c>
      <c r="B159" s="382"/>
      <c r="C159" s="383"/>
      <c r="D159" s="244" t="s">
        <v>4</v>
      </c>
      <c r="E159" s="201">
        <v>0</v>
      </c>
      <c r="F159" s="258">
        <f t="shared" si="12"/>
        <v>0</v>
      </c>
      <c r="G159" s="258">
        <f t="shared" si="12"/>
        <v>0</v>
      </c>
      <c r="H159" s="194" t="e">
        <f t="shared" si="11"/>
        <v>#DIV/0!</v>
      </c>
    </row>
    <row r="160" spans="1:8" ht="15.75" x14ac:dyDescent="0.25">
      <c r="A160" s="251">
        <v>32</v>
      </c>
      <c r="B160" s="252"/>
      <c r="C160" s="253"/>
      <c r="D160" s="200" t="s">
        <v>11</v>
      </c>
      <c r="E160" s="201"/>
      <c r="F160" s="258">
        <f t="shared" si="12"/>
        <v>0</v>
      </c>
      <c r="G160" s="258">
        <f t="shared" si="12"/>
        <v>0</v>
      </c>
      <c r="H160" s="194" t="e">
        <f t="shared" si="11"/>
        <v>#DIV/0!</v>
      </c>
    </row>
    <row r="161" spans="1:8" ht="15.75" x14ac:dyDescent="0.25">
      <c r="A161" s="262"/>
      <c r="B161" s="263">
        <v>3211</v>
      </c>
      <c r="C161" s="264"/>
      <c r="D161" s="202" t="s">
        <v>169</v>
      </c>
      <c r="E161" s="201"/>
      <c r="F161" s="258"/>
      <c r="G161" s="258">
        <v>0</v>
      </c>
      <c r="H161" s="194" t="e">
        <f t="shared" si="11"/>
        <v>#DIV/0!</v>
      </c>
    </row>
    <row r="162" spans="1:8" ht="15.75" x14ac:dyDescent="0.25">
      <c r="A162" s="375"/>
      <c r="B162" s="376"/>
      <c r="C162" s="377"/>
      <c r="D162" s="202"/>
      <c r="E162" s="196"/>
      <c r="F162" s="196"/>
      <c r="G162" s="196"/>
      <c r="H162" s="194" t="e">
        <f t="shared" si="11"/>
        <v>#DIV/0!</v>
      </c>
    </row>
    <row r="163" spans="1:8" ht="76.5" x14ac:dyDescent="0.25">
      <c r="A163" s="378" t="s">
        <v>235</v>
      </c>
      <c r="B163" s="379"/>
      <c r="C163" s="380"/>
      <c r="D163" s="191" t="s">
        <v>243</v>
      </c>
      <c r="E163" s="192">
        <f>E164</f>
        <v>1000</v>
      </c>
      <c r="F163" s="192">
        <f>F164</f>
        <v>0</v>
      </c>
      <c r="G163" s="192">
        <f t="shared" ref="G163" si="13">G164</f>
        <v>0</v>
      </c>
      <c r="H163" s="194">
        <f t="shared" si="11"/>
        <v>0</v>
      </c>
    </row>
    <row r="164" spans="1:8" ht="15.75" x14ac:dyDescent="0.25">
      <c r="A164" s="366">
        <v>3</v>
      </c>
      <c r="B164" s="367"/>
      <c r="C164" s="368"/>
      <c r="D164" s="195" t="s">
        <v>4</v>
      </c>
      <c r="E164" s="196">
        <f>E165</f>
        <v>1000</v>
      </c>
      <c r="F164" s="196">
        <f>F165</f>
        <v>0</v>
      </c>
      <c r="G164" s="196">
        <f t="shared" ref="G164" si="14">G165</f>
        <v>0</v>
      </c>
      <c r="H164" s="194">
        <f t="shared" si="11"/>
        <v>0</v>
      </c>
    </row>
    <row r="165" spans="1:8" ht="46.5" customHeight="1" x14ac:dyDescent="0.25">
      <c r="A165" s="381">
        <v>37</v>
      </c>
      <c r="B165" s="382"/>
      <c r="C165" s="383"/>
      <c r="D165" s="216" t="s">
        <v>225</v>
      </c>
      <c r="E165" s="201">
        <f>E166+E168</f>
        <v>1000</v>
      </c>
      <c r="F165" s="201">
        <f>F167</f>
        <v>0</v>
      </c>
      <c r="G165" s="217">
        <f>G169</f>
        <v>0</v>
      </c>
      <c r="H165" s="194">
        <f t="shared" si="11"/>
        <v>0</v>
      </c>
    </row>
    <row r="166" spans="1:8" ht="15.75" customHeight="1" x14ac:dyDescent="0.25">
      <c r="A166" s="363" t="s">
        <v>166</v>
      </c>
      <c r="B166" s="364"/>
      <c r="C166" s="365"/>
      <c r="D166" s="193" t="s">
        <v>167</v>
      </c>
      <c r="E166" s="201">
        <f>E167</f>
        <v>0</v>
      </c>
      <c r="F166" s="201"/>
      <c r="G166" s="217"/>
      <c r="H166" s="194" t="e">
        <f t="shared" si="11"/>
        <v>#DIV/0!</v>
      </c>
    </row>
    <row r="167" spans="1:8" ht="22.5" x14ac:dyDescent="0.25">
      <c r="A167" s="375">
        <v>3722</v>
      </c>
      <c r="B167" s="376"/>
      <c r="C167" s="377"/>
      <c r="D167" s="202" t="s">
        <v>226</v>
      </c>
      <c r="E167" s="201">
        <v>0</v>
      </c>
      <c r="F167" s="201">
        <f>F168</f>
        <v>0</v>
      </c>
      <c r="G167" s="217"/>
      <c r="H167" s="194" t="e">
        <f t="shared" si="11"/>
        <v>#DIV/0!</v>
      </c>
    </row>
    <row r="168" spans="1:8" ht="15.75" customHeight="1" x14ac:dyDescent="0.25">
      <c r="A168" s="363" t="s">
        <v>215</v>
      </c>
      <c r="B168" s="364"/>
      <c r="C168" s="365"/>
      <c r="D168" s="193" t="s">
        <v>227</v>
      </c>
      <c r="E168" s="201">
        <f>E169</f>
        <v>1000</v>
      </c>
      <c r="F168" s="201">
        <f>F169</f>
        <v>0</v>
      </c>
      <c r="G168" s="217">
        <f>G169</f>
        <v>0</v>
      </c>
      <c r="H168" s="194">
        <f t="shared" si="11"/>
        <v>0</v>
      </c>
    </row>
    <row r="169" spans="1:8" ht="22.5" x14ac:dyDescent="0.25">
      <c r="A169" s="375">
        <v>3722</v>
      </c>
      <c r="B169" s="376"/>
      <c r="C169" s="377"/>
      <c r="D169" s="202" t="s">
        <v>226</v>
      </c>
      <c r="E169" s="196">
        <v>1000</v>
      </c>
      <c r="F169" s="196"/>
      <c r="G169" s="196">
        <v>0</v>
      </c>
      <c r="H169" s="194">
        <f t="shared" si="11"/>
        <v>0</v>
      </c>
    </row>
    <row r="170" spans="1:8" ht="51" x14ac:dyDescent="0.25">
      <c r="A170" s="378" t="s">
        <v>236</v>
      </c>
      <c r="B170" s="379"/>
      <c r="C170" s="380"/>
      <c r="D170" s="191" t="s">
        <v>267</v>
      </c>
      <c r="E170" s="219">
        <f>E171+E177+E182</f>
        <v>2600</v>
      </c>
      <c r="F170" s="219">
        <f>F171</f>
        <v>0</v>
      </c>
      <c r="G170" s="192">
        <f>G171+G177+G182</f>
        <v>1493.8</v>
      </c>
      <c r="H170" s="194">
        <f t="shared" si="11"/>
        <v>57.453846153846158</v>
      </c>
    </row>
    <row r="171" spans="1:8" x14ac:dyDescent="0.25">
      <c r="A171" s="363" t="s">
        <v>166</v>
      </c>
      <c r="B171" s="364"/>
      <c r="C171" s="365"/>
      <c r="D171" s="193" t="s">
        <v>167</v>
      </c>
      <c r="E171" s="220">
        <f>E172</f>
        <v>1000</v>
      </c>
      <c r="F171" s="220">
        <f>F172</f>
        <v>0</v>
      </c>
      <c r="G171" s="221">
        <f>G172</f>
        <v>664.5</v>
      </c>
      <c r="H171" s="194">
        <f t="shared" si="11"/>
        <v>66.45</v>
      </c>
    </row>
    <row r="172" spans="1:8" ht="15.75" x14ac:dyDescent="0.25">
      <c r="A172" s="366">
        <v>3</v>
      </c>
      <c r="B172" s="367"/>
      <c r="C172" s="368"/>
      <c r="D172" s="195" t="s">
        <v>4</v>
      </c>
      <c r="E172" s="218">
        <f>E173</f>
        <v>1000</v>
      </c>
      <c r="F172" s="218">
        <f>F173+F184</f>
        <v>0</v>
      </c>
      <c r="G172" s="218">
        <f>G173</f>
        <v>664.5</v>
      </c>
      <c r="H172" s="194">
        <f t="shared" si="11"/>
        <v>66.45</v>
      </c>
    </row>
    <row r="173" spans="1:8" ht="15.75" x14ac:dyDescent="0.25">
      <c r="A173" s="369">
        <v>32</v>
      </c>
      <c r="B173" s="370"/>
      <c r="C173" s="371"/>
      <c r="D173" s="200" t="s">
        <v>11</v>
      </c>
      <c r="E173" s="201">
        <f>E175</f>
        <v>1000</v>
      </c>
      <c r="F173" s="201">
        <f>F174</f>
        <v>0</v>
      </c>
      <c r="G173" s="201">
        <f>G174+G175+G176</f>
        <v>664.5</v>
      </c>
      <c r="H173" s="194">
        <f t="shared" si="11"/>
        <v>66.45</v>
      </c>
    </row>
    <row r="174" spans="1:8" x14ac:dyDescent="0.25">
      <c r="A174" s="375">
        <v>3213</v>
      </c>
      <c r="B174" s="376"/>
      <c r="C174" s="377"/>
      <c r="D174" s="202" t="s">
        <v>268</v>
      </c>
      <c r="E174" s="265">
        <v>0</v>
      </c>
      <c r="F174" s="265">
        <v>0</v>
      </c>
      <c r="G174" s="265">
        <v>0</v>
      </c>
      <c r="H174" s="194" t="e">
        <f t="shared" si="11"/>
        <v>#DIV/0!</v>
      </c>
    </row>
    <row r="175" spans="1:8" x14ac:dyDescent="0.25">
      <c r="A175" s="375">
        <v>3222</v>
      </c>
      <c r="B175" s="376"/>
      <c r="C175" s="377"/>
      <c r="D175" s="202" t="s">
        <v>223</v>
      </c>
      <c r="E175" s="265">
        <v>1000</v>
      </c>
      <c r="F175" s="265">
        <v>0</v>
      </c>
      <c r="G175" s="265">
        <v>266.35000000000002</v>
      </c>
      <c r="H175" s="194">
        <f t="shared" si="11"/>
        <v>26.635000000000002</v>
      </c>
    </row>
    <row r="176" spans="1:8" ht="22.5" x14ac:dyDescent="0.25">
      <c r="A176" s="375">
        <v>3239</v>
      </c>
      <c r="B176" s="376"/>
      <c r="C176" s="377"/>
      <c r="D176" s="202" t="s">
        <v>269</v>
      </c>
      <c r="E176" s="265">
        <v>0</v>
      </c>
      <c r="F176" s="265"/>
      <c r="G176" s="265">
        <v>398.15</v>
      </c>
      <c r="H176" s="194" t="e">
        <f t="shared" si="11"/>
        <v>#DIV/0!</v>
      </c>
    </row>
    <row r="177" spans="1:8" x14ac:dyDescent="0.25">
      <c r="A177" s="363" t="s">
        <v>215</v>
      </c>
      <c r="B177" s="364"/>
      <c r="C177" s="365"/>
      <c r="D177" s="193" t="s">
        <v>227</v>
      </c>
      <c r="E177" s="194">
        <f>E178</f>
        <v>0</v>
      </c>
      <c r="F177" s="194">
        <v>0</v>
      </c>
      <c r="G177" s="194">
        <f t="shared" ref="G177:G178" si="15">G178</f>
        <v>12.56</v>
      </c>
      <c r="H177" s="194" t="e">
        <f t="shared" si="11"/>
        <v>#DIV/0!</v>
      </c>
    </row>
    <row r="178" spans="1:8" ht="15.75" x14ac:dyDescent="0.25">
      <c r="A178" s="366">
        <v>3</v>
      </c>
      <c r="B178" s="367"/>
      <c r="C178" s="368"/>
      <c r="D178" s="195" t="s">
        <v>4</v>
      </c>
      <c r="E178" s="196">
        <f>E179</f>
        <v>0</v>
      </c>
      <c r="F178" s="196"/>
      <c r="G178" s="196">
        <f t="shared" si="15"/>
        <v>12.56</v>
      </c>
      <c r="H178" s="194" t="e">
        <f t="shared" si="11"/>
        <v>#DIV/0!</v>
      </c>
    </row>
    <row r="179" spans="1:8" ht="15.75" x14ac:dyDescent="0.25">
      <c r="A179" s="369">
        <v>32</v>
      </c>
      <c r="B179" s="370"/>
      <c r="C179" s="371"/>
      <c r="D179" s="200" t="s">
        <v>11</v>
      </c>
      <c r="E179" s="201">
        <f>E181</f>
        <v>0</v>
      </c>
      <c r="F179" s="201">
        <v>0</v>
      </c>
      <c r="G179" s="201">
        <f>G180</f>
        <v>12.56</v>
      </c>
      <c r="H179" s="194" t="e">
        <f t="shared" si="11"/>
        <v>#DIV/0!</v>
      </c>
    </row>
    <row r="180" spans="1:8" ht="22.5" x14ac:dyDescent="0.25">
      <c r="A180" s="372">
        <v>322</v>
      </c>
      <c r="B180" s="373"/>
      <c r="C180" s="374"/>
      <c r="D180" s="202" t="s">
        <v>172</v>
      </c>
      <c r="E180" s="196"/>
      <c r="F180" s="196"/>
      <c r="G180" s="203">
        <f>G181</f>
        <v>12.56</v>
      </c>
      <c r="H180" s="194" t="e">
        <f t="shared" si="11"/>
        <v>#DIV/0!</v>
      </c>
    </row>
    <row r="181" spans="1:8" ht="15.75" x14ac:dyDescent="0.25">
      <c r="A181" s="375">
        <v>3222</v>
      </c>
      <c r="B181" s="376"/>
      <c r="C181" s="377"/>
      <c r="D181" s="202" t="s">
        <v>223</v>
      </c>
      <c r="E181" s="196">
        <v>0</v>
      </c>
      <c r="F181" s="196">
        <v>0</v>
      </c>
      <c r="G181" s="196">
        <v>12.56</v>
      </c>
      <c r="H181" s="194" t="e">
        <f t="shared" si="11"/>
        <v>#DIV/0!</v>
      </c>
    </row>
    <row r="182" spans="1:8" x14ac:dyDescent="0.25">
      <c r="A182" s="363" t="s">
        <v>237</v>
      </c>
      <c r="B182" s="364"/>
      <c r="C182" s="365"/>
      <c r="D182" s="193" t="s">
        <v>238</v>
      </c>
      <c r="E182" s="194">
        <f>E183</f>
        <v>1600</v>
      </c>
      <c r="F182" s="194"/>
      <c r="G182" s="194">
        <f>G183</f>
        <v>816.74</v>
      </c>
      <c r="H182" s="194">
        <f t="shared" si="11"/>
        <v>51.046250000000001</v>
      </c>
    </row>
    <row r="183" spans="1:8" ht="15.75" x14ac:dyDescent="0.25">
      <c r="A183" s="366">
        <v>3</v>
      </c>
      <c r="B183" s="367"/>
      <c r="C183" s="368"/>
      <c r="D183" s="195" t="s">
        <v>4</v>
      </c>
      <c r="E183" s="196">
        <f>E184</f>
        <v>1600</v>
      </c>
      <c r="F183" s="196"/>
      <c r="G183" s="196">
        <f t="shared" ref="G183" si="16">G184</f>
        <v>816.74</v>
      </c>
      <c r="H183" s="194">
        <f t="shared" si="11"/>
        <v>51.046250000000001</v>
      </c>
    </row>
    <row r="184" spans="1:8" ht="15.75" x14ac:dyDescent="0.25">
      <c r="A184" s="369">
        <v>32</v>
      </c>
      <c r="B184" s="370"/>
      <c r="C184" s="371"/>
      <c r="D184" s="200" t="s">
        <v>11</v>
      </c>
      <c r="E184" s="201">
        <f>E185</f>
        <v>1600</v>
      </c>
      <c r="F184" s="201">
        <f>F185</f>
        <v>0</v>
      </c>
      <c r="G184" s="201">
        <f>G185</f>
        <v>816.74</v>
      </c>
      <c r="H184" s="194">
        <f t="shared" si="11"/>
        <v>51.046250000000001</v>
      </c>
    </row>
    <row r="185" spans="1:8" ht="22.5" x14ac:dyDescent="0.25">
      <c r="A185" s="372">
        <v>322</v>
      </c>
      <c r="B185" s="373"/>
      <c r="C185" s="374"/>
      <c r="D185" s="202" t="s">
        <v>172</v>
      </c>
      <c r="E185" s="196">
        <f>E186</f>
        <v>1600</v>
      </c>
      <c r="F185" s="196">
        <f>F186</f>
        <v>0</v>
      </c>
      <c r="G185" s="203">
        <f>G186</f>
        <v>816.74</v>
      </c>
      <c r="H185" s="194">
        <f t="shared" si="11"/>
        <v>51.046250000000001</v>
      </c>
    </row>
    <row r="186" spans="1:8" ht="15.75" x14ac:dyDescent="0.25">
      <c r="A186" s="375">
        <v>3222</v>
      </c>
      <c r="B186" s="376"/>
      <c r="C186" s="377"/>
      <c r="D186" s="202" t="s">
        <v>223</v>
      </c>
      <c r="E186" s="196">
        <v>1600</v>
      </c>
      <c r="F186" s="196">
        <v>0</v>
      </c>
      <c r="G186" s="196">
        <v>816.74</v>
      </c>
      <c r="H186" s="194">
        <f t="shared" si="11"/>
        <v>51.046250000000001</v>
      </c>
    </row>
    <row r="187" spans="1:8" ht="38.25" x14ac:dyDescent="0.25">
      <c r="A187" s="378" t="s">
        <v>239</v>
      </c>
      <c r="B187" s="379"/>
      <c r="C187" s="380"/>
      <c r="D187" s="191" t="s">
        <v>303</v>
      </c>
      <c r="E187" s="192">
        <f>E188+E201+E211</f>
        <v>164884.25</v>
      </c>
      <c r="F187" s="192">
        <f>F188</f>
        <v>0</v>
      </c>
      <c r="G187" s="192">
        <f>G188+G201+G211</f>
        <v>76099.34</v>
      </c>
      <c r="H187" s="194">
        <f t="shared" si="11"/>
        <v>46.153189282784737</v>
      </c>
    </row>
    <row r="188" spans="1:8" x14ac:dyDescent="0.25">
      <c r="A188" s="363" t="s">
        <v>166</v>
      </c>
      <c r="B188" s="364"/>
      <c r="C188" s="365"/>
      <c r="D188" s="193" t="s">
        <v>167</v>
      </c>
      <c r="E188" s="194">
        <f>E189</f>
        <v>164884.25</v>
      </c>
      <c r="F188" s="194">
        <f>F189</f>
        <v>0</v>
      </c>
      <c r="G188" s="194">
        <f>G189</f>
        <v>76099.34</v>
      </c>
      <c r="H188" s="194">
        <f t="shared" si="11"/>
        <v>46.153189282784737</v>
      </c>
    </row>
    <row r="189" spans="1:8" ht="15.75" x14ac:dyDescent="0.25">
      <c r="A189" s="366">
        <v>3</v>
      </c>
      <c r="B189" s="367"/>
      <c r="C189" s="368"/>
      <c r="D189" s="195" t="s">
        <v>4</v>
      </c>
      <c r="E189" s="196">
        <f>E190+E197</f>
        <v>164884.25</v>
      </c>
      <c r="F189" s="196">
        <f>F190+F197</f>
        <v>0</v>
      </c>
      <c r="G189" s="196">
        <f>G190+G197</f>
        <v>76099.34</v>
      </c>
      <c r="H189" s="194">
        <f t="shared" si="11"/>
        <v>46.153189282784737</v>
      </c>
    </row>
    <row r="190" spans="1:8" ht="15.75" x14ac:dyDescent="0.25">
      <c r="A190" s="369">
        <v>31</v>
      </c>
      <c r="B190" s="370"/>
      <c r="C190" s="371"/>
      <c r="D190" s="200" t="s">
        <v>5</v>
      </c>
      <c r="E190" s="201">
        <f>E191+E193+E195</f>
        <v>157024.09</v>
      </c>
      <c r="F190" s="201">
        <f>F191+F193+F195</f>
        <v>0</v>
      </c>
      <c r="G190" s="201">
        <f>G191+G193+G195</f>
        <v>72105.59</v>
      </c>
      <c r="H190" s="194">
        <f t="shared" si="11"/>
        <v>45.920081434638469</v>
      </c>
    </row>
    <row r="191" spans="1:8" ht="15.75" x14ac:dyDescent="0.25">
      <c r="A191" s="372">
        <v>311</v>
      </c>
      <c r="B191" s="373"/>
      <c r="C191" s="374"/>
      <c r="D191" s="202" t="s">
        <v>209</v>
      </c>
      <c r="E191" s="196">
        <f>E192</f>
        <v>126751</v>
      </c>
      <c r="F191" s="196">
        <f>F192</f>
        <v>0</v>
      </c>
      <c r="G191" s="203">
        <f>G192</f>
        <v>59833.05</v>
      </c>
      <c r="H191" s="194">
        <f t="shared" si="11"/>
        <v>47.205189702645342</v>
      </c>
    </row>
    <row r="192" spans="1:8" ht="15.75" x14ac:dyDescent="0.25">
      <c r="A192" s="375">
        <v>3111</v>
      </c>
      <c r="B192" s="376"/>
      <c r="C192" s="377"/>
      <c r="D192" s="202" t="s">
        <v>210</v>
      </c>
      <c r="E192" s="196">
        <v>126751</v>
      </c>
      <c r="F192" s="196"/>
      <c r="G192" s="196">
        <v>59833.05</v>
      </c>
      <c r="H192" s="194">
        <f t="shared" si="11"/>
        <v>47.205189702645342</v>
      </c>
    </row>
    <row r="193" spans="1:8" ht="22.5" x14ac:dyDescent="0.25">
      <c r="A193" s="372">
        <v>312</v>
      </c>
      <c r="B193" s="373"/>
      <c r="C193" s="374"/>
      <c r="D193" s="202" t="s">
        <v>216</v>
      </c>
      <c r="E193" s="196">
        <f>E194</f>
        <v>9400</v>
      </c>
      <c r="F193" s="196">
        <f>F194</f>
        <v>0</v>
      </c>
      <c r="G193" s="203">
        <f>G194</f>
        <v>2400</v>
      </c>
      <c r="H193" s="194">
        <f t="shared" si="11"/>
        <v>25.531914893617021</v>
      </c>
    </row>
    <row r="194" spans="1:8" ht="22.5" x14ac:dyDescent="0.25">
      <c r="A194" s="375">
        <v>3121</v>
      </c>
      <c r="B194" s="376"/>
      <c r="C194" s="377"/>
      <c r="D194" s="202" t="s">
        <v>216</v>
      </c>
      <c r="E194" s="196">
        <v>9400</v>
      </c>
      <c r="F194" s="196"/>
      <c r="G194" s="196">
        <v>2400</v>
      </c>
      <c r="H194" s="194">
        <f t="shared" si="11"/>
        <v>25.531914893617021</v>
      </c>
    </row>
    <row r="195" spans="1:8" ht="15.75" x14ac:dyDescent="0.25">
      <c r="A195" s="372">
        <v>313</v>
      </c>
      <c r="B195" s="373"/>
      <c r="C195" s="374"/>
      <c r="D195" s="202" t="s">
        <v>211</v>
      </c>
      <c r="E195" s="196">
        <f>E196</f>
        <v>20873.09</v>
      </c>
      <c r="F195" s="196">
        <f>F196</f>
        <v>0</v>
      </c>
      <c r="G195" s="203">
        <f>G196</f>
        <v>9872.5400000000009</v>
      </c>
      <c r="H195" s="194">
        <f t="shared" si="11"/>
        <v>47.297932409624075</v>
      </c>
    </row>
    <row r="196" spans="1:8" ht="22.5" x14ac:dyDescent="0.25">
      <c r="A196" s="375">
        <v>3132</v>
      </c>
      <c r="B196" s="376"/>
      <c r="C196" s="377"/>
      <c r="D196" s="202" t="s">
        <v>212</v>
      </c>
      <c r="E196" s="196">
        <v>20873.09</v>
      </c>
      <c r="F196" s="196"/>
      <c r="G196" s="196">
        <v>9872.5400000000009</v>
      </c>
      <c r="H196" s="194">
        <f t="shared" si="11"/>
        <v>47.297932409624075</v>
      </c>
    </row>
    <row r="197" spans="1:8" ht="25.5" x14ac:dyDescent="0.25">
      <c r="A197" s="369">
        <v>32</v>
      </c>
      <c r="B197" s="370"/>
      <c r="C197" s="371"/>
      <c r="D197" s="200" t="s">
        <v>213</v>
      </c>
      <c r="E197" s="201">
        <f>E198</f>
        <v>7860.16</v>
      </c>
      <c r="F197" s="201">
        <f>F198</f>
        <v>0</v>
      </c>
      <c r="G197" s="201">
        <f>G198</f>
        <v>3993.75</v>
      </c>
      <c r="H197" s="194">
        <f t="shared" si="11"/>
        <v>50.810034401335344</v>
      </c>
    </row>
    <row r="198" spans="1:8" ht="22.5" x14ac:dyDescent="0.25">
      <c r="A198" s="372">
        <v>321</v>
      </c>
      <c r="B198" s="373"/>
      <c r="C198" s="374"/>
      <c r="D198" s="202" t="s">
        <v>168</v>
      </c>
      <c r="E198" s="196">
        <f>E199+E200</f>
        <v>7860.16</v>
      </c>
      <c r="F198" s="196">
        <f>F199</f>
        <v>0</v>
      </c>
      <c r="G198" s="203">
        <f>G200</f>
        <v>3993.75</v>
      </c>
      <c r="H198" s="194">
        <f t="shared" si="11"/>
        <v>50.810034401335344</v>
      </c>
    </row>
    <row r="199" spans="1:8" ht="15.75" x14ac:dyDescent="0.25">
      <c r="A199" s="375">
        <v>3211</v>
      </c>
      <c r="B199" s="376"/>
      <c r="C199" s="377"/>
      <c r="D199" s="202" t="s">
        <v>169</v>
      </c>
      <c r="E199" s="196"/>
      <c r="F199" s="196"/>
      <c r="G199" s="196"/>
      <c r="H199" s="194" t="e">
        <f t="shared" si="11"/>
        <v>#DIV/0!</v>
      </c>
    </row>
    <row r="200" spans="1:8" ht="33.75" x14ac:dyDescent="0.25">
      <c r="A200" s="375">
        <v>3212</v>
      </c>
      <c r="B200" s="376"/>
      <c r="C200" s="377"/>
      <c r="D200" s="202" t="s">
        <v>214</v>
      </c>
      <c r="E200" s="196">
        <v>7860.16</v>
      </c>
      <c r="F200" s="196"/>
      <c r="G200" s="196">
        <v>3993.75</v>
      </c>
      <c r="H200" s="194">
        <f t="shared" si="11"/>
        <v>50.810034401335344</v>
      </c>
    </row>
    <row r="201" spans="1:8" x14ac:dyDescent="0.25">
      <c r="A201" s="363" t="s">
        <v>215</v>
      </c>
      <c r="B201" s="364"/>
      <c r="C201" s="365"/>
      <c r="D201" s="193" t="s">
        <v>227</v>
      </c>
      <c r="E201" s="194">
        <f>E202</f>
        <v>0</v>
      </c>
      <c r="F201" s="194"/>
      <c r="G201" s="194">
        <f>G202</f>
        <v>0</v>
      </c>
      <c r="H201" s="194" t="e">
        <f t="shared" si="11"/>
        <v>#DIV/0!</v>
      </c>
    </row>
    <row r="202" spans="1:8" ht="15.75" x14ac:dyDescent="0.25">
      <c r="A202" s="366">
        <v>3</v>
      </c>
      <c r="B202" s="367"/>
      <c r="C202" s="368"/>
      <c r="D202" s="195" t="s">
        <v>4</v>
      </c>
      <c r="E202" s="196">
        <f>SUM(E203:E208)</f>
        <v>0</v>
      </c>
      <c r="F202" s="196"/>
      <c r="G202" s="196">
        <f>G203+G208</f>
        <v>0</v>
      </c>
      <c r="H202" s="194" t="e">
        <f t="shared" ref="H202:H233" si="17">(G202/E202)*100</f>
        <v>#DIV/0!</v>
      </c>
    </row>
    <row r="203" spans="1:8" ht="15.75" x14ac:dyDescent="0.25">
      <c r="A203" s="369">
        <v>31</v>
      </c>
      <c r="B203" s="370"/>
      <c r="C203" s="371"/>
      <c r="D203" s="200" t="s">
        <v>5</v>
      </c>
      <c r="E203" s="201"/>
      <c r="F203" s="201"/>
      <c r="G203" s="201">
        <f>G206+G204</f>
        <v>0</v>
      </c>
      <c r="H203" s="194" t="e">
        <f t="shared" si="17"/>
        <v>#DIV/0!</v>
      </c>
    </row>
    <row r="204" spans="1:8" ht="15.75" x14ac:dyDescent="0.25">
      <c r="A204" s="372">
        <v>311</v>
      </c>
      <c r="B204" s="373"/>
      <c r="C204" s="374"/>
      <c r="D204" s="202" t="s">
        <v>209</v>
      </c>
      <c r="E204" s="196"/>
      <c r="F204" s="196"/>
      <c r="G204" s="203">
        <f>G205</f>
        <v>0</v>
      </c>
      <c r="H204" s="194" t="e">
        <f t="shared" si="17"/>
        <v>#DIV/0!</v>
      </c>
    </row>
    <row r="205" spans="1:8" ht="15.75" x14ac:dyDescent="0.25">
      <c r="A205" s="375">
        <v>3111</v>
      </c>
      <c r="B205" s="376"/>
      <c r="C205" s="377"/>
      <c r="D205" s="202" t="s">
        <v>210</v>
      </c>
      <c r="E205" s="196"/>
      <c r="F205" s="196"/>
      <c r="G205" s="196"/>
      <c r="H205" s="194" t="e">
        <f t="shared" si="17"/>
        <v>#DIV/0!</v>
      </c>
    </row>
    <row r="206" spans="1:8" ht="15.75" x14ac:dyDescent="0.25">
      <c r="A206" s="372">
        <v>313</v>
      </c>
      <c r="B206" s="373"/>
      <c r="C206" s="374"/>
      <c r="D206" s="202" t="s">
        <v>211</v>
      </c>
      <c r="E206" s="196"/>
      <c r="F206" s="196"/>
      <c r="G206" s="203">
        <f>G207</f>
        <v>0</v>
      </c>
      <c r="H206" s="194" t="e">
        <f t="shared" si="17"/>
        <v>#DIV/0!</v>
      </c>
    </row>
    <row r="207" spans="1:8" ht="22.5" x14ac:dyDescent="0.25">
      <c r="A207" s="375">
        <v>3132</v>
      </c>
      <c r="B207" s="376"/>
      <c r="C207" s="377"/>
      <c r="D207" s="202" t="s">
        <v>212</v>
      </c>
      <c r="E207" s="196"/>
      <c r="F207" s="196"/>
      <c r="G207" s="196"/>
      <c r="H207" s="194" t="e">
        <f t="shared" si="17"/>
        <v>#DIV/0!</v>
      </c>
    </row>
    <row r="208" spans="1:8" ht="25.5" x14ac:dyDescent="0.25">
      <c r="A208" s="369">
        <v>32</v>
      </c>
      <c r="B208" s="370"/>
      <c r="C208" s="371"/>
      <c r="D208" s="200" t="s">
        <v>213</v>
      </c>
      <c r="E208" s="201"/>
      <c r="F208" s="201"/>
      <c r="G208" s="201">
        <f>G209</f>
        <v>0</v>
      </c>
      <c r="H208" s="194" t="e">
        <f t="shared" si="17"/>
        <v>#DIV/0!</v>
      </c>
    </row>
    <row r="209" spans="1:8" ht="22.5" x14ac:dyDescent="0.25">
      <c r="A209" s="372">
        <v>321</v>
      </c>
      <c r="B209" s="373"/>
      <c r="C209" s="374"/>
      <c r="D209" s="202" t="s">
        <v>168</v>
      </c>
      <c r="E209" s="196"/>
      <c r="F209" s="196"/>
      <c r="G209" s="203">
        <f>G210</f>
        <v>0</v>
      </c>
      <c r="H209" s="194" t="e">
        <f t="shared" si="17"/>
        <v>#DIV/0!</v>
      </c>
    </row>
    <row r="210" spans="1:8" ht="33.75" x14ac:dyDescent="0.25">
      <c r="A210" s="375">
        <v>3212</v>
      </c>
      <c r="B210" s="376"/>
      <c r="C210" s="377"/>
      <c r="D210" s="202" t="s">
        <v>214</v>
      </c>
      <c r="E210" s="196"/>
      <c r="F210" s="196"/>
      <c r="G210" s="196"/>
      <c r="H210" s="194" t="e">
        <f t="shared" si="17"/>
        <v>#DIV/0!</v>
      </c>
    </row>
    <row r="211" spans="1:8" x14ac:dyDescent="0.25">
      <c r="A211" s="363" t="s">
        <v>237</v>
      </c>
      <c r="B211" s="364"/>
      <c r="C211" s="365"/>
      <c r="D211" s="193" t="s">
        <v>238</v>
      </c>
      <c r="E211" s="194">
        <f>E212</f>
        <v>0</v>
      </c>
      <c r="F211" s="194"/>
      <c r="G211" s="194">
        <f>G212</f>
        <v>0</v>
      </c>
      <c r="H211" s="194" t="e">
        <f t="shared" si="17"/>
        <v>#DIV/0!</v>
      </c>
    </row>
    <row r="212" spans="1:8" ht="15.75" x14ac:dyDescent="0.25">
      <c r="A212" s="366">
        <v>3</v>
      </c>
      <c r="B212" s="367"/>
      <c r="C212" s="368"/>
      <c r="D212" s="195" t="s">
        <v>4</v>
      </c>
      <c r="E212" s="196">
        <f>SUM(E213:E218)</f>
        <v>0</v>
      </c>
      <c r="F212" s="196"/>
      <c r="G212" s="196">
        <f>G213+G218</f>
        <v>0</v>
      </c>
      <c r="H212" s="194" t="e">
        <f t="shared" si="17"/>
        <v>#DIV/0!</v>
      </c>
    </row>
    <row r="213" spans="1:8" ht="15.75" x14ac:dyDescent="0.25">
      <c r="A213" s="369">
        <v>31</v>
      </c>
      <c r="B213" s="370"/>
      <c r="C213" s="371"/>
      <c r="D213" s="200" t="s">
        <v>5</v>
      </c>
      <c r="E213" s="201"/>
      <c r="F213" s="201"/>
      <c r="G213" s="201">
        <f>G214+G216</f>
        <v>0</v>
      </c>
      <c r="H213" s="194" t="e">
        <f t="shared" si="17"/>
        <v>#DIV/0!</v>
      </c>
    </row>
    <row r="214" spans="1:8" ht="15.75" x14ac:dyDescent="0.25">
      <c r="A214" s="372">
        <v>311</v>
      </c>
      <c r="B214" s="373"/>
      <c r="C214" s="374"/>
      <c r="D214" s="202" t="s">
        <v>209</v>
      </c>
      <c r="E214" s="196"/>
      <c r="F214" s="196"/>
      <c r="G214" s="203">
        <f>G215</f>
        <v>0</v>
      </c>
      <c r="H214" s="194" t="e">
        <f t="shared" si="17"/>
        <v>#DIV/0!</v>
      </c>
    </row>
    <row r="215" spans="1:8" ht="15.75" x14ac:dyDescent="0.25">
      <c r="A215" s="375">
        <v>3111</v>
      </c>
      <c r="B215" s="376"/>
      <c r="C215" s="377"/>
      <c r="D215" s="202" t="s">
        <v>210</v>
      </c>
      <c r="E215" s="196"/>
      <c r="F215" s="196"/>
      <c r="G215" s="196"/>
      <c r="H215" s="194" t="e">
        <f t="shared" si="17"/>
        <v>#DIV/0!</v>
      </c>
    </row>
    <row r="216" spans="1:8" ht="15.75" x14ac:dyDescent="0.25">
      <c r="A216" s="372">
        <v>313</v>
      </c>
      <c r="B216" s="373"/>
      <c r="C216" s="374"/>
      <c r="D216" s="202" t="s">
        <v>211</v>
      </c>
      <c r="E216" s="196"/>
      <c r="F216" s="196"/>
      <c r="G216" s="203">
        <f>G217</f>
        <v>0</v>
      </c>
      <c r="H216" s="194" t="e">
        <f t="shared" si="17"/>
        <v>#DIV/0!</v>
      </c>
    </row>
    <row r="217" spans="1:8" ht="22.5" x14ac:dyDescent="0.25">
      <c r="A217" s="375">
        <v>3132</v>
      </c>
      <c r="B217" s="376"/>
      <c r="C217" s="377"/>
      <c r="D217" s="202" t="s">
        <v>212</v>
      </c>
      <c r="E217" s="196"/>
      <c r="F217" s="196"/>
      <c r="G217" s="196"/>
      <c r="H217" s="194" t="e">
        <f t="shared" si="17"/>
        <v>#DIV/0!</v>
      </c>
    </row>
    <row r="218" spans="1:8" ht="25.5" x14ac:dyDescent="0.25">
      <c r="A218" s="369">
        <v>32</v>
      </c>
      <c r="B218" s="370"/>
      <c r="C218" s="371"/>
      <c r="D218" s="200" t="s">
        <v>213</v>
      </c>
      <c r="E218" s="201"/>
      <c r="F218" s="201"/>
      <c r="G218" s="201">
        <f>G219</f>
        <v>0</v>
      </c>
      <c r="H218" s="194" t="e">
        <f t="shared" si="17"/>
        <v>#DIV/0!</v>
      </c>
    </row>
    <row r="219" spans="1:8" ht="22.5" x14ac:dyDescent="0.25">
      <c r="A219" s="372">
        <v>321</v>
      </c>
      <c r="B219" s="373"/>
      <c r="C219" s="374"/>
      <c r="D219" s="202" t="s">
        <v>168</v>
      </c>
      <c r="E219" s="196"/>
      <c r="F219" s="196"/>
      <c r="G219" s="203">
        <f>G220</f>
        <v>0</v>
      </c>
      <c r="H219" s="194" t="e">
        <f t="shared" si="17"/>
        <v>#DIV/0!</v>
      </c>
    </row>
    <row r="220" spans="1:8" ht="33.75" x14ac:dyDescent="0.25">
      <c r="A220" s="375">
        <v>3212</v>
      </c>
      <c r="B220" s="376"/>
      <c r="C220" s="377"/>
      <c r="D220" s="202" t="s">
        <v>214</v>
      </c>
      <c r="E220" s="196"/>
      <c r="F220" s="196"/>
      <c r="G220" s="196"/>
      <c r="H220" s="194" t="e">
        <f t="shared" si="17"/>
        <v>#DIV/0!</v>
      </c>
    </row>
    <row r="221" spans="1:8" ht="38.25" x14ac:dyDescent="0.25">
      <c r="A221" s="378" t="s">
        <v>240</v>
      </c>
      <c r="B221" s="379"/>
      <c r="C221" s="380"/>
      <c r="D221" s="191" t="s">
        <v>249</v>
      </c>
      <c r="E221" s="192">
        <f>E222</f>
        <v>32875.75</v>
      </c>
      <c r="F221" s="192">
        <f>F222</f>
        <v>0</v>
      </c>
      <c r="G221" s="192">
        <f t="shared" ref="G221" si="18">G222</f>
        <v>15161.51</v>
      </c>
      <c r="H221" s="194">
        <f t="shared" si="17"/>
        <v>46.117609484194276</v>
      </c>
    </row>
    <row r="222" spans="1:8" x14ac:dyDescent="0.25">
      <c r="A222" s="363" t="s">
        <v>166</v>
      </c>
      <c r="B222" s="364"/>
      <c r="C222" s="365"/>
      <c r="D222" s="193" t="s">
        <v>167</v>
      </c>
      <c r="E222" s="194">
        <f>E223</f>
        <v>32875.75</v>
      </c>
      <c r="F222" s="194">
        <f>F223</f>
        <v>0</v>
      </c>
      <c r="G222" s="194">
        <f>G223</f>
        <v>15161.51</v>
      </c>
      <c r="H222" s="194">
        <f t="shared" si="17"/>
        <v>46.117609484194276</v>
      </c>
    </row>
    <row r="223" spans="1:8" ht="15.75" x14ac:dyDescent="0.25">
      <c r="A223" s="366">
        <v>3</v>
      </c>
      <c r="B223" s="367"/>
      <c r="C223" s="368"/>
      <c r="D223" s="195" t="s">
        <v>4</v>
      </c>
      <c r="E223" s="196">
        <f>E224+E231</f>
        <v>32875.75</v>
      </c>
      <c r="F223" s="196">
        <f>F224+F231</f>
        <v>0</v>
      </c>
      <c r="G223" s="196">
        <f>G224+G231</f>
        <v>15161.51</v>
      </c>
      <c r="H223" s="194">
        <f t="shared" si="17"/>
        <v>46.117609484194276</v>
      </c>
    </row>
    <row r="224" spans="1:8" ht="15.75" x14ac:dyDescent="0.25">
      <c r="A224" s="369">
        <v>31</v>
      </c>
      <c r="B224" s="370"/>
      <c r="C224" s="371"/>
      <c r="D224" s="200" t="s">
        <v>5</v>
      </c>
      <c r="E224" s="201">
        <f>E225+E227+E229</f>
        <v>32397.91</v>
      </c>
      <c r="F224" s="258">
        <f>F225+F227+F229</f>
        <v>0</v>
      </c>
      <c r="G224" s="258">
        <f>G225+G227+G229</f>
        <v>14922.59</v>
      </c>
      <c r="H224" s="194">
        <f t="shared" si="17"/>
        <v>46.060347719960944</v>
      </c>
    </row>
    <row r="225" spans="1:8" ht="15.75" x14ac:dyDescent="0.25">
      <c r="A225" s="245"/>
      <c r="B225" s="252">
        <v>311</v>
      </c>
      <c r="C225" s="247"/>
      <c r="D225" s="202" t="s">
        <v>209</v>
      </c>
      <c r="E225" s="201">
        <f>E226</f>
        <v>26951</v>
      </c>
      <c r="F225" s="201">
        <f>F226</f>
        <v>0</v>
      </c>
      <c r="G225" s="201">
        <f>G226</f>
        <v>12465.83</v>
      </c>
      <c r="H225" s="194">
        <f t="shared" si="17"/>
        <v>46.25368260917962</v>
      </c>
    </row>
    <row r="226" spans="1:8" ht="15.75" x14ac:dyDescent="0.25">
      <c r="A226" s="245"/>
      <c r="B226" s="246">
        <v>3111</v>
      </c>
      <c r="C226" s="247"/>
      <c r="D226" s="202" t="s">
        <v>210</v>
      </c>
      <c r="E226" s="201">
        <v>26951</v>
      </c>
      <c r="F226" s="258">
        <v>0</v>
      </c>
      <c r="G226" s="258">
        <v>12465.83</v>
      </c>
      <c r="H226" s="194">
        <f t="shared" si="17"/>
        <v>46.25368260917962</v>
      </c>
    </row>
    <row r="227" spans="1:8" ht="22.5" x14ac:dyDescent="0.25">
      <c r="A227" s="245"/>
      <c r="B227" s="252">
        <v>312</v>
      </c>
      <c r="C227" s="247"/>
      <c r="D227" s="202" t="s">
        <v>216</v>
      </c>
      <c r="E227" s="201">
        <f>E228</f>
        <v>1000</v>
      </c>
      <c r="F227" s="201">
        <f>F228</f>
        <v>0</v>
      </c>
      <c r="G227" s="201">
        <f>G228</f>
        <v>400</v>
      </c>
      <c r="H227" s="194">
        <f t="shared" si="17"/>
        <v>40</v>
      </c>
    </row>
    <row r="228" spans="1:8" ht="22.5" x14ac:dyDescent="0.25">
      <c r="A228" s="245"/>
      <c r="B228" s="246">
        <v>3121</v>
      </c>
      <c r="C228" s="247"/>
      <c r="D228" s="202" t="s">
        <v>216</v>
      </c>
      <c r="E228" s="201">
        <v>1000</v>
      </c>
      <c r="F228" s="258">
        <v>0</v>
      </c>
      <c r="G228" s="258">
        <v>400</v>
      </c>
      <c r="H228" s="194">
        <f t="shared" si="17"/>
        <v>40</v>
      </c>
    </row>
    <row r="229" spans="1:8" ht="15.75" x14ac:dyDescent="0.25">
      <c r="A229" s="245"/>
      <c r="B229" s="252">
        <v>313</v>
      </c>
      <c r="C229" s="247"/>
      <c r="D229" s="202" t="s">
        <v>211</v>
      </c>
      <c r="E229" s="201">
        <f>E230</f>
        <v>4446.91</v>
      </c>
      <c r="F229" s="201">
        <f>F230</f>
        <v>0</v>
      </c>
      <c r="G229" s="201">
        <f>G230</f>
        <v>2056.7600000000002</v>
      </c>
      <c r="H229" s="194">
        <f t="shared" si="17"/>
        <v>46.251442012543549</v>
      </c>
    </row>
    <row r="230" spans="1:8" ht="22.5" x14ac:dyDescent="0.25">
      <c r="A230" s="245"/>
      <c r="B230" s="246">
        <v>3132</v>
      </c>
      <c r="C230" s="247"/>
      <c r="D230" s="202" t="s">
        <v>212</v>
      </c>
      <c r="E230" s="201">
        <v>4446.91</v>
      </c>
      <c r="F230" s="258">
        <v>0</v>
      </c>
      <c r="G230" s="258">
        <v>2056.7600000000002</v>
      </c>
      <c r="H230" s="194">
        <f t="shared" si="17"/>
        <v>46.251442012543549</v>
      </c>
    </row>
    <row r="231" spans="1:8" ht="25.5" x14ac:dyDescent="0.25">
      <c r="A231" s="245">
        <v>32</v>
      </c>
      <c r="B231" s="246"/>
      <c r="C231" s="247"/>
      <c r="D231" s="200" t="s">
        <v>213</v>
      </c>
      <c r="E231" s="201">
        <f t="shared" ref="E231:G232" si="19">E232</f>
        <v>477.84</v>
      </c>
      <c r="F231" s="201">
        <f t="shared" si="19"/>
        <v>0</v>
      </c>
      <c r="G231" s="201">
        <f t="shared" si="19"/>
        <v>238.92</v>
      </c>
      <c r="H231" s="194">
        <f t="shared" si="17"/>
        <v>50</v>
      </c>
    </row>
    <row r="232" spans="1:8" ht="22.5" x14ac:dyDescent="0.25">
      <c r="A232" s="245"/>
      <c r="B232" s="252">
        <v>321</v>
      </c>
      <c r="C232" s="247"/>
      <c r="D232" s="202" t="s">
        <v>168</v>
      </c>
      <c r="E232" s="201">
        <f t="shared" si="19"/>
        <v>477.84</v>
      </c>
      <c r="F232" s="258">
        <f t="shared" si="19"/>
        <v>0</v>
      </c>
      <c r="G232" s="258">
        <f t="shared" si="19"/>
        <v>238.92</v>
      </c>
      <c r="H232" s="194">
        <f t="shared" si="17"/>
        <v>50</v>
      </c>
    </row>
    <row r="233" spans="1:8" ht="33.75" x14ac:dyDescent="0.25">
      <c r="A233" s="245"/>
      <c r="B233" s="246">
        <v>3212</v>
      </c>
      <c r="C233" s="247"/>
      <c r="D233" s="202" t="s">
        <v>214</v>
      </c>
      <c r="E233" s="201">
        <v>477.84</v>
      </c>
      <c r="F233" s="258">
        <v>0</v>
      </c>
      <c r="G233" s="258">
        <v>238.92</v>
      </c>
      <c r="H233" s="194">
        <f t="shared" si="17"/>
        <v>50</v>
      </c>
    </row>
  </sheetData>
  <mergeCells count="180">
    <mergeCell ref="A9:C9"/>
    <mergeCell ref="A10:C10"/>
    <mergeCell ref="A11:C11"/>
    <mergeCell ref="A12:C12"/>
    <mergeCell ref="A13:C13"/>
    <mergeCell ref="A14:C14"/>
    <mergeCell ref="A1:H1"/>
    <mergeCell ref="D2:G2"/>
    <mergeCell ref="A5:D5"/>
    <mergeCell ref="A6:D6"/>
    <mergeCell ref="A7:C7"/>
    <mergeCell ref="A8:C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34:C34"/>
    <mergeCell ref="A35:C35"/>
    <mergeCell ref="A39:C39"/>
    <mergeCell ref="A40:C40"/>
    <mergeCell ref="A41:C41"/>
    <mergeCell ref="A42:C42"/>
    <mergeCell ref="A28:C28"/>
    <mergeCell ref="A29:C29"/>
    <mergeCell ref="A30:C30"/>
    <mergeCell ref="A31:C31"/>
    <mergeCell ref="A32:C32"/>
    <mergeCell ref="A33:C33"/>
    <mergeCell ref="A36:C36"/>
    <mergeCell ref="A38:C38"/>
    <mergeCell ref="A37:C37"/>
    <mergeCell ref="A49:C49"/>
    <mergeCell ref="A50:C50"/>
    <mergeCell ref="A51:C51"/>
    <mergeCell ref="A56:C56"/>
    <mergeCell ref="A57:C57"/>
    <mergeCell ref="A58:C58"/>
    <mergeCell ref="A43:C43"/>
    <mergeCell ref="A44:C44"/>
    <mergeCell ref="A45:C45"/>
    <mergeCell ref="A46:C46"/>
    <mergeCell ref="A47:C47"/>
    <mergeCell ref="A48:C48"/>
    <mergeCell ref="A63:C63"/>
    <mergeCell ref="A59:C59"/>
    <mergeCell ref="A60:C60"/>
    <mergeCell ref="A61:C61"/>
    <mergeCell ref="A62:C62"/>
    <mergeCell ref="A94:C94"/>
    <mergeCell ref="A69:C69"/>
    <mergeCell ref="A70:C70"/>
    <mergeCell ref="A71:C71"/>
    <mergeCell ref="A72:C72"/>
    <mergeCell ref="A73:C73"/>
    <mergeCell ref="A64:C64"/>
    <mergeCell ref="A65:C65"/>
    <mergeCell ref="A66:C66"/>
    <mergeCell ref="A68:C68"/>
    <mergeCell ref="A98:C98"/>
    <mergeCell ref="A99:C99"/>
    <mergeCell ref="A102:C102"/>
    <mergeCell ref="A103:C103"/>
    <mergeCell ref="A104:C104"/>
    <mergeCell ref="A105:C105"/>
    <mergeCell ref="A75:C75"/>
    <mergeCell ref="A76:C76"/>
    <mergeCell ref="A78:C78"/>
    <mergeCell ref="A96:C96"/>
    <mergeCell ref="A101:C101"/>
    <mergeCell ref="A97:C97"/>
    <mergeCell ref="A125:C125"/>
    <mergeCell ref="A126:C126"/>
    <mergeCell ref="A127:C127"/>
    <mergeCell ref="A128:C128"/>
    <mergeCell ref="A129:C129"/>
    <mergeCell ref="A130:C130"/>
    <mergeCell ref="A106:C106"/>
    <mergeCell ref="A113:C113"/>
    <mergeCell ref="A122:C122"/>
    <mergeCell ref="A123:C123"/>
    <mergeCell ref="A124:C124"/>
    <mergeCell ref="A112:C112"/>
    <mergeCell ref="A116:C116"/>
    <mergeCell ref="A137:C137"/>
    <mergeCell ref="A138:C138"/>
    <mergeCell ref="A131:C131"/>
    <mergeCell ref="A132:C132"/>
    <mergeCell ref="A133:C133"/>
    <mergeCell ref="A134:C134"/>
    <mergeCell ref="A135:C135"/>
    <mergeCell ref="A136:C136"/>
    <mergeCell ref="A144:C144"/>
    <mergeCell ref="A145:C145"/>
    <mergeCell ref="A139:C139"/>
    <mergeCell ref="A140:C140"/>
    <mergeCell ref="A141:C141"/>
    <mergeCell ref="A143:C143"/>
    <mergeCell ref="A146:C146"/>
    <mergeCell ref="A147:C147"/>
    <mergeCell ref="A148:C148"/>
    <mergeCell ref="A156:C156"/>
    <mergeCell ref="A157:C157"/>
    <mergeCell ref="A158:C158"/>
    <mergeCell ref="A159:C159"/>
    <mergeCell ref="A162:C162"/>
    <mergeCell ref="A151:C151"/>
    <mergeCell ref="A152:C152"/>
    <mergeCell ref="A153:C153"/>
    <mergeCell ref="A154:C154"/>
    <mergeCell ref="A155:C155"/>
    <mergeCell ref="A163:C163"/>
    <mergeCell ref="A164:C164"/>
    <mergeCell ref="A165:C165"/>
    <mergeCell ref="A169:C169"/>
    <mergeCell ref="A170:C170"/>
    <mergeCell ref="A180:C180"/>
    <mergeCell ref="A181:C181"/>
    <mergeCell ref="A182:C182"/>
    <mergeCell ref="A183:C183"/>
    <mergeCell ref="A167:C167"/>
    <mergeCell ref="A168:C168"/>
    <mergeCell ref="A166:C166"/>
    <mergeCell ref="A171:C171"/>
    <mergeCell ref="A172:C172"/>
    <mergeCell ref="A173:C173"/>
    <mergeCell ref="A174:C174"/>
    <mergeCell ref="A175:C175"/>
    <mergeCell ref="A176:C176"/>
    <mergeCell ref="A204:C204"/>
    <mergeCell ref="A184:C184"/>
    <mergeCell ref="A185:C185"/>
    <mergeCell ref="A177:C177"/>
    <mergeCell ref="A178:C178"/>
    <mergeCell ref="A179:C179"/>
    <mergeCell ref="A192:C192"/>
    <mergeCell ref="A193:C193"/>
    <mergeCell ref="A194:C194"/>
    <mergeCell ref="A195:C195"/>
    <mergeCell ref="A198:C198"/>
    <mergeCell ref="A199:C199"/>
    <mergeCell ref="A200:C200"/>
    <mergeCell ref="A201:C201"/>
    <mergeCell ref="A202:C202"/>
    <mergeCell ref="A203:C203"/>
    <mergeCell ref="A196:C196"/>
    <mergeCell ref="A197:C197"/>
    <mergeCell ref="A186:C186"/>
    <mergeCell ref="A187:C187"/>
    <mergeCell ref="A188:C188"/>
    <mergeCell ref="A189:C189"/>
    <mergeCell ref="A190:C190"/>
    <mergeCell ref="A191:C191"/>
    <mergeCell ref="A210:C210"/>
    <mergeCell ref="A211:C211"/>
    <mergeCell ref="A212:C212"/>
    <mergeCell ref="A213:C213"/>
    <mergeCell ref="A214:C214"/>
    <mergeCell ref="A215:C215"/>
    <mergeCell ref="A205:C205"/>
    <mergeCell ref="A206:C206"/>
    <mergeCell ref="A207:C207"/>
    <mergeCell ref="A208:C208"/>
    <mergeCell ref="A209:C209"/>
    <mergeCell ref="A222:C222"/>
    <mergeCell ref="A223:C223"/>
    <mergeCell ref="A224:C224"/>
    <mergeCell ref="A216:C216"/>
    <mergeCell ref="A217:C217"/>
    <mergeCell ref="A218:C218"/>
    <mergeCell ref="A219:C219"/>
    <mergeCell ref="A220:C220"/>
    <mergeCell ref="A221:C22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POS.DIO VOŠTARNICA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2025-05-08T08:52:29Z</cp:lastPrinted>
  <dcterms:created xsi:type="dcterms:W3CDTF">2022-08-12T12:51:27Z</dcterms:created>
  <dcterms:modified xsi:type="dcterms:W3CDTF">2025-07-10T10:24:26Z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