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H340" i="9"/>
  <c r="G340" i="9"/>
  <c r="F340" i="9"/>
  <c r="F339" i="9"/>
  <c r="F338" i="9"/>
  <c r="F337" i="9"/>
  <c r="F336" i="9"/>
  <c r="H335" i="9"/>
  <c r="G335" i="9"/>
  <c r="F335" i="9"/>
  <c r="F334" i="9"/>
  <c r="H333" i="9"/>
  <c r="G333" i="9"/>
  <c r="E333" i="9" s="1"/>
  <c r="F333" i="9"/>
  <c r="H332" i="9"/>
  <c r="G332" i="9"/>
  <c r="F332" i="9"/>
  <c r="H331" i="9"/>
  <c r="G331" i="9"/>
  <c r="F331" i="9"/>
  <c r="E331" i="9"/>
  <c r="B331" i="9" s="1"/>
  <c r="H330" i="9"/>
  <c r="G330" i="9"/>
  <c r="E330" i="9" s="1"/>
  <c r="F330" i="9"/>
  <c r="H329" i="9"/>
  <c r="G329" i="9"/>
  <c r="F329" i="9"/>
  <c r="H328" i="9"/>
  <c r="G328" i="9"/>
  <c r="F328" i="9"/>
  <c r="H327" i="9"/>
  <c r="G327" i="9"/>
  <c r="E327" i="9" s="1"/>
  <c r="F327" i="9"/>
  <c r="H326" i="9"/>
  <c r="G326" i="9"/>
  <c r="F326" i="9"/>
  <c r="H325" i="9"/>
  <c r="G325" i="9"/>
  <c r="F325" i="9"/>
  <c r="E325" i="9"/>
  <c r="B325" i="9" s="1"/>
  <c r="H324" i="9"/>
  <c r="G324" i="9"/>
  <c r="F324" i="9"/>
  <c r="H323" i="9"/>
  <c r="G323" i="9"/>
  <c r="E323" i="9" s="1"/>
  <c r="F323" i="9"/>
  <c r="H322" i="9"/>
  <c r="G322" i="9"/>
  <c r="F322" i="9"/>
  <c r="H321" i="9"/>
  <c r="G321" i="9"/>
  <c r="F321" i="9"/>
  <c r="E321" i="9"/>
  <c r="B321" i="9" s="1"/>
  <c r="H320" i="9"/>
  <c r="G320" i="9"/>
  <c r="F320" i="9"/>
  <c r="H319" i="9"/>
  <c r="G319" i="9"/>
  <c r="E319" i="9" s="1"/>
  <c r="F319" i="9"/>
  <c r="H318" i="9"/>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c r="E292" i="9"/>
  <c r="B292" i="9" s="1"/>
  <c r="M291" i="9"/>
  <c r="L291" i="9"/>
  <c r="F291" i="9"/>
  <c r="E291" i="9"/>
  <c r="M290" i="9"/>
  <c r="L290" i="9"/>
  <c r="F290" i="9" s="1"/>
  <c r="E290" i="9"/>
  <c r="M289" i="9"/>
  <c r="L289" i="9"/>
  <c r="E289" i="9"/>
  <c r="M288" i="9"/>
  <c r="L288" i="9"/>
  <c r="F288" i="9"/>
  <c r="E288" i="9"/>
  <c r="B288" i="9" s="1"/>
  <c r="M287" i="9"/>
  <c r="L287" i="9"/>
  <c r="F287" i="9"/>
  <c r="E287" i="9"/>
  <c r="M286" i="9"/>
  <c r="L286" i="9"/>
  <c r="F286" i="9" s="1"/>
  <c r="E286" i="9"/>
  <c r="M285" i="9"/>
  <c r="L285" i="9"/>
  <c r="E285" i="9"/>
  <c r="M284" i="9"/>
  <c r="L284" i="9"/>
  <c r="F284" i="9"/>
  <c r="E284" i="9"/>
  <c r="B284" i="9" s="1"/>
  <c r="M283" i="9"/>
  <c r="L283" i="9"/>
  <c r="F283" i="9"/>
  <c r="E283" i="9"/>
  <c r="M282" i="9"/>
  <c r="L282" i="9"/>
  <c r="F282" i="9" s="1"/>
  <c r="E282" i="9"/>
  <c r="M281" i="9"/>
  <c r="L281" i="9"/>
  <c r="E281" i="9"/>
  <c r="M280" i="9"/>
  <c r="L280" i="9"/>
  <c r="F280" i="9"/>
  <c r="E280" i="9"/>
  <c r="B280" i="9" s="1"/>
  <c r="M279" i="9"/>
  <c r="L279" i="9"/>
  <c r="F279" i="9"/>
  <c r="E279" i="9"/>
  <c r="M278" i="9"/>
  <c r="L278" i="9"/>
  <c r="F278" i="9" s="1"/>
  <c r="E278" i="9"/>
  <c r="M277" i="9"/>
  <c r="L277" i="9"/>
  <c r="E277" i="9"/>
  <c r="M276" i="9"/>
  <c r="L276" i="9"/>
  <c r="F276" i="9"/>
  <c r="E276" i="9"/>
  <c r="B276" i="9" s="1"/>
  <c r="M275" i="9"/>
  <c r="L275" i="9"/>
  <c r="F275" i="9"/>
  <c r="E275" i="9"/>
  <c r="M274" i="9"/>
  <c r="L274" i="9"/>
  <c r="F274" i="9" s="1"/>
  <c r="E274" i="9"/>
  <c r="M273" i="9"/>
  <c r="L273" i="9"/>
  <c r="E273" i="9"/>
  <c r="M272" i="9"/>
  <c r="L272" i="9"/>
  <c r="F272" i="9"/>
  <c r="E272" i="9"/>
  <c r="B272" i="9" s="1"/>
  <c r="M271" i="9"/>
  <c r="L271" i="9"/>
  <c r="F271" i="9"/>
  <c r="E271" i="9"/>
  <c r="M270" i="9"/>
  <c r="L270" i="9"/>
  <c r="F270" i="9" s="1"/>
  <c r="E270" i="9"/>
  <c r="M269" i="9"/>
  <c r="L269" i="9"/>
  <c r="E269" i="9"/>
  <c r="M268" i="9"/>
  <c r="L268" i="9"/>
  <c r="F268" i="9"/>
  <c r="E268" i="9"/>
  <c r="B268" i="9" s="1"/>
  <c r="M267" i="9"/>
  <c r="L267" i="9"/>
  <c r="F267" i="9"/>
  <c r="E267" i="9"/>
  <c r="M266" i="9"/>
  <c r="L266" i="9"/>
  <c r="F266" i="9" s="1"/>
  <c r="E266" i="9"/>
  <c r="M265" i="9"/>
  <c r="L265" i="9"/>
  <c r="E265" i="9"/>
  <c r="M264" i="9"/>
  <c r="L264" i="9"/>
  <c r="F264" i="9"/>
  <c r="E264" i="9"/>
  <c r="B264" i="9" s="1"/>
  <c r="M263" i="9"/>
  <c r="L263" i="9"/>
  <c r="F263" i="9"/>
  <c r="E263" i="9"/>
  <c r="M262" i="9"/>
  <c r="L262" i="9"/>
  <c r="F262" i="9" s="1"/>
  <c r="E262" i="9"/>
  <c r="M261" i="9"/>
  <c r="L261" i="9"/>
  <c r="E261" i="9"/>
  <c r="M260" i="9"/>
  <c r="L260" i="9"/>
  <c r="F260" i="9"/>
  <c r="E260" i="9"/>
  <c r="B260" i="9" s="1"/>
  <c r="M259" i="9"/>
  <c r="L259" i="9"/>
  <c r="F259" i="9"/>
  <c r="E259" i="9"/>
  <c r="M258" i="9"/>
  <c r="L258" i="9"/>
  <c r="F258" i="9" s="1"/>
  <c r="E258" i="9"/>
  <c r="M257" i="9"/>
  <c r="L257" i="9"/>
  <c r="E257" i="9"/>
  <c r="M256" i="9"/>
  <c r="L256" i="9"/>
  <c r="F256" i="9"/>
  <c r="E256" i="9"/>
  <c r="B256" i="9" s="1"/>
  <c r="M255" i="9"/>
  <c r="L255" i="9"/>
  <c r="F255" i="9"/>
  <c r="E255" i="9"/>
  <c r="M254" i="9"/>
  <c r="L254" i="9"/>
  <c r="F254" i="9" s="1"/>
  <c r="E254" i="9"/>
  <c r="M253" i="9"/>
  <c r="L253" i="9"/>
  <c r="E253" i="9"/>
  <c r="M252" i="9"/>
  <c r="L252" i="9"/>
  <c r="F252" i="9"/>
  <c r="E252" i="9"/>
  <c r="B252" i="9" s="1"/>
  <c r="M251" i="9"/>
  <c r="L251" i="9"/>
  <c r="F251" i="9"/>
  <c r="E251" i="9"/>
  <c r="M250" i="9"/>
  <c r="L250" i="9"/>
  <c r="F250" i="9" s="1"/>
  <c r="E250" i="9"/>
  <c r="M249" i="9"/>
  <c r="L249" i="9"/>
  <c r="E249" i="9"/>
  <c r="M248" i="9"/>
  <c r="L248" i="9"/>
  <c r="F248" i="9"/>
  <c r="E248" i="9"/>
  <c r="B248" i="9" s="1"/>
  <c r="M247" i="9"/>
  <c r="L247" i="9"/>
  <c r="F247" i="9"/>
  <c r="E247" i="9"/>
  <c r="M246" i="9"/>
  <c r="L246" i="9"/>
  <c r="F246" i="9" s="1"/>
  <c r="E246" i="9"/>
  <c r="M245" i="9"/>
  <c r="L245" i="9"/>
  <c r="E245" i="9"/>
  <c r="M244" i="9"/>
  <c r="L244" i="9"/>
  <c r="F244" i="9"/>
  <c r="E244" i="9"/>
  <c r="B244" i="9" s="1"/>
  <c r="M243" i="9"/>
  <c r="L243" i="9"/>
  <c r="F243" i="9"/>
  <c r="E243" i="9"/>
  <c r="M242" i="9"/>
  <c r="L242" i="9"/>
  <c r="F242" i="9" s="1"/>
  <c r="E242" i="9"/>
  <c r="M241" i="9"/>
  <c r="L241" i="9"/>
  <c r="E241" i="9"/>
  <c r="M240" i="9"/>
  <c r="L240" i="9"/>
  <c r="F240" i="9"/>
  <c r="E240" i="9"/>
  <c r="B240" i="9" s="1"/>
  <c r="M239" i="9"/>
  <c r="L239" i="9"/>
  <c r="F239" i="9"/>
  <c r="E239" i="9"/>
  <c r="M238" i="9"/>
  <c r="L238" i="9"/>
  <c r="F238" i="9" s="1"/>
  <c r="E238" i="9"/>
  <c r="M237" i="9"/>
  <c r="L237" i="9"/>
  <c r="E237" i="9"/>
  <c r="M236" i="9"/>
  <c r="L236" i="9"/>
  <c r="F236" i="9" s="1"/>
  <c r="E236" i="9"/>
  <c r="M235" i="9"/>
  <c r="L235" i="9"/>
  <c r="F235" i="9"/>
  <c r="E235" i="9"/>
  <c r="M234" i="9"/>
  <c r="L234" i="9"/>
  <c r="F234" i="9" s="1"/>
  <c r="E234" i="9"/>
  <c r="B234" i="9"/>
  <c r="M233" i="9"/>
  <c r="L233" i="9"/>
  <c r="E233" i="9"/>
  <c r="M232" i="9"/>
  <c r="L232" i="9"/>
  <c r="F232" i="9"/>
  <c r="E232" i="9"/>
  <c r="B232" i="9" s="1"/>
  <c r="M231" i="9"/>
  <c r="L231" i="9"/>
  <c r="F231" i="9"/>
  <c r="E231" i="9"/>
  <c r="M230" i="9"/>
  <c r="L230" i="9"/>
  <c r="F230" i="9" s="1"/>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F171" i="9"/>
  <c r="H170" i="9"/>
  <c r="G170" i="9"/>
  <c r="F170" i="9"/>
  <c r="E170" i="9"/>
  <c r="B170" i="9" s="1"/>
  <c r="H169" i="9"/>
  <c r="G169" i="9"/>
  <c r="E169" i="9" s="1"/>
  <c r="F169" i="9"/>
  <c r="H168" i="9"/>
  <c r="G168" i="9"/>
  <c r="E168" i="9" s="1"/>
  <c r="F168" i="9"/>
  <c r="H167" i="9"/>
  <c r="G167" i="9"/>
  <c r="F167" i="9"/>
  <c r="H166" i="9"/>
  <c r="G166" i="9"/>
  <c r="F166" i="9"/>
  <c r="E166" i="9"/>
  <c r="B166" i="9" s="1"/>
  <c r="H165" i="9"/>
  <c r="G165" i="9"/>
  <c r="E165" i="9" s="1"/>
  <c r="F165" i="9"/>
  <c r="H164" i="9"/>
  <c r="G164" i="9"/>
  <c r="E164" i="9" s="1"/>
  <c r="F164" i="9"/>
  <c r="H163" i="9"/>
  <c r="G163" i="9"/>
  <c r="F163" i="9"/>
  <c r="H162" i="9"/>
  <c r="G162" i="9"/>
  <c r="F162" i="9"/>
  <c r="E162" i="9"/>
  <c r="B162" i="9" s="1"/>
  <c r="H161" i="9"/>
  <c r="G161" i="9"/>
  <c r="E161" i="9" s="1"/>
  <c r="F161" i="9"/>
  <c r="H160" i="9"/>
  <c r="G160" i="9"/>
  <c r="E160" i="9" s="1"/>
  <c r="F160" i="9"/>
  <c r="H159" i="9"/>
  <c r="G159" i="9"/>
  <c r="F159" i="9"/>
  <c r="H158" i="9"/>
  <c r="G158" i="9"/>
  <c r="F158" i="9"/>
  <c r="E158" i="9"/>
  <c r="B158" i="9" s="1"/>
  <c r="H157" i="9"/>
  <c r="G157" i="9"/>
  <c r="E157" i="9" s="1"/>
  <c r="F157" i="9"/>
  <c r="F156" i="9"/>
  <c r="H155" i="9"/>
  <c r="G155" i="9"/>
  <c r="F155" i="9"/>
  <c r="H154" i="9"/>
  <c r="G154" i="9"/>
  <c r="F154" i="9"/>
  <c r="E154" i="9"/>
  <c r="B154" i="9" s="1"/>
  <c r="H153" i="9"/>
  <c r="G153" i="9"/>
  <c r="E153" i="9" s="1"/>
  <c r="F153" i="9"/>
  <c r="H152" i="9"/>
  <c r="G152" i="9"/>
  <c r="E152" i="9" s="1"/>
  <c r="F152" i="9"/>
  <c r="H151" i="9"/>
  <c r="G151" i="9"/>
  <c r="F151" i="9"/>
  <c r="H150" i="9"/>
  <c r="G150" i="9"/>
  <c r="F150" i="9"/>
  <c r="E150" i="9"/>
  <c r="B150" i="9" s="1"/>
  <c r="H149" i="9"/>
  <c r="G149" i="9"/>
  <c r="E149" i="9" s="1"/>
  <c r="F149" i="9"/>
  <c r="H148" i="9"/>
  <c r="G148" i="9"/>
  <c r="E148" i="9" s="1"/>
  <c r="F148" i="9"/>
  <c r="H147" i="9"/>
  <c r="G147" i="9"/>
  <c r="F147" i="9"/>
  <c r="H146" i="9"/>
  <c r="G146" i="9"/>
  <c r="F146" i="9"/>
  <c r="E146" i="9"/>
  <c r="B146" i="9" s="1"/>
  <c r="H145" i="9"/>
  <c r="G145" i="9"/>
  <c r="E145" i="9" s="1"/>
  <c r="F145" i="9"/>
  <c r="H144" i="9"/>
  <c r="G144" i="9"/>
  <c r="E144" i="9" s="1"/>
  <c r="F144" i="9"/>
  <c r="H143" i="9"/>
  <c r="G143" i="9"/>
  <c r="F143" i="9"/>
  <c r="H142" i="9"/>
  <c r="G142" i="9"/>
  <c r="F142" i="9"/>
  <c r="E142" i="9"/>
  <c r="B142" i="9" s="1"/>
  <c r="H141" i="9"/>
  <c r="G141" i="9"/>
  <c r="E141" i="9" s="1"/>
  <c r="F141" i="9"/>
  <c r="H140" i="9"/>
  <c r="G140" i="9"/>
  <c r="E140" i="9" s="1"/>
  <c r="F140" i="9"/>
  <c r="H139" i="9"/>
  <c r="G139" i="9"/>
  <c r="F139" i="9"/>
  <c r="H138" i="9"/>
  <c r="G138" i="9"/>
  <c r="F138" i="9"/>
  <c r="E138" i="9"/>
  <c r="B138" i="9" s="1"/>
  <c r="H137" i="9"/>
  <c r="G137" i="9"/>
  <c r="E137" i="9" s="1"/>
  <c r="F137" i="9"/>
  <c r="H136" i="9"/>
  <c r="G136" i="9"/>
  <c r="E136" i="9" s="1"/>
  <c r="F136" i="9"/>
  <c r="H135" i="9"/>
  <c r="G135" i="9"/>
  <c r="F135" i="9"/>
  <c r="H134" i="9"/>
  <c r="G134" i="9"/>
  <c r="F134" i="9"/>
  <c r="E134" i="9"/>
  <c r="B134" i="9" s="1"/>
  <c r="H133" i="9"/>
  <c r="G133" i="9"/>
  <c r="E133" i="9" s="1"/>
  <c r="F133" i="9"/>
  <c r="H132" i="9"/>
  <c r="G132" i="9"/>
  <c r="F132" i="9"/>
  <c r="H131" i="9"/>
  <c r="G131" i="9"/>
  <c r="F131" i="9"/>
  <c r="H130" i="9"/>
  <c r="G130" i="9"/>
  <c r="F130" i="9"/>
  <c r="E130" i="9"/>
  <c r="B130" i="9" s="1"/>
  <c r="H129" i="9"/>
  <c r="G129" i="9"/>
  <c r="E129" i="9" s="1"/>
  <c r="F129" i="9"/>
  <c r="H128" i="9"/>
  <c r="G128" i="9"/>
  <c r="F128" i="9"/>
  <c r="H127" i="9"/>
  <c r="G127" i="9"/>
  <c r="F127" i="9"/>
  <c r="H126" i="9"/>
  <c r="G126" i="9"/>
  <c r="F126" i="9"/>
  <c r="E126" i="9"/>
  <c r="B126" i="9" s="1"/>
  <c r="H125" i="9"/>
  <c r="G125" i="9"/>
  <c r="E125" i="9" s="1"/>
  <c r="F125" i="9"/>
  <c r="H124" i="9"/>
  <c r="G124" i="9"/>
  <c r="F124" i="9"/>
  <c r="H123" i="9"/>
  <c r="G123" i="9"/>
  <c r="F123" i="9"/>
  <c r="H122" i="9"/>
  <c r="G122" i="9"/>
  <c r="F122" i="9"/>
  <c r="E122" i="9"/>
  <c r="B122" i="9" s="1"/>
  <c r="H121" i="9"/>
  <c r="G121" i="9"/>
  <c r="E121" i="9" s="1"/>
  <c r="F121" i="9"/>
  <c r="H120" i="9"/>
  <c r="G120" i="9"/>
  <c r="F120" i="9"/>
  <c r="H119" i="9"/>
  <c r="G119" i="9"/>
  <c r="F119" i="9"/>
  <c r="H118" i="9"/>
  <c r="G118" i="9"/>
  <c r="F118" i="9"/>
  <c r="E118" i="9"/>
  <c r="B118" i="9" s="1"/>
  <c r="H117" i="9"/>
  <c r="G117" i="9"/>
  <c r="E117" i="9" s="1"/>
  <c r="F117" i="9"/>
  <c r="H116" i="9"/>
  <c r="G116" i="9"/>
  <c r="F116" i="9"/>
  <c r="H115" i="9"/>
  <c r="G115" i="9"/>
  <c r="F115" i="9"/>
  <c r="H114" i="9"/>
  <c r="G114" i="9"/>
  <c r="F114" i="9"/>
  <c r="E114" i="9"/>
  <c r="B114" i="9" s="1"/>
  <c r="H113" i="9"/>
  <c r="G113" i="9"/>
  <c r="E113" i="9" s="1"/>
  <c r="F113" i="9"/>
  <c r="H112" i="9"/>
  <c r="G112" i="9"/>
  <c r="F112" i="9"/>
  <c r="H111" i="9"/>
  <c r="G111" i="9"/>
  <c r="F111" i="9"/>
  <c r="H110" i="9"/>
  <c r="G110" i="9"/>
  <c r="F110" i="9"/>
  <c r="E110" i="9"/>
  <c r="B110" i="9" s="1"/>
  <c r="H109" i="9"/>
  <c r="G109" i="9"/>
  <c r="E109" i="9" s="1"/>
  <c r="F109" i="9"/>
  <c r="H108" i="9"/>
  <c r="G108" i="9"/>
  <c r="F108" i="9"/>
  <c r="H107" i="9"/>
  <c r="G107" i="9"/>
  <c r="F107" i="9"/>
  <c r="H106" i="9"/>
  <c r="G106" i="9"/>
  <c r="F106" i="9"/>
  <c r="E106" i="9"/>
  <c r="B106" i="9" s="1"/>
  <c r="H105" i="9"/>
  <c r="G105" i="9"/>
  <c r="E105" i="9" s="1"/>
  <c r="F105" i="9"/>
  <c r="H104" i="9"/>
  <c r="G104" i="9"/>
  <c r="F104" i="9"/>
  <c r="H103" i="9"/>
  <c r="G103" i="9"/>
  <c r="F103" i="9"/>
  <c r="H102" i="9"/>
  <c r="G102" i="9"/>
  <c r="F102" i="9"/>
  <c r="E102" i="9"/>
  <c r="B102" i="9" s="1"/>
  <c r="H101" i="9"/>
  <c r="G101" i="9"/>
  <c r="E101" i="9" s="1"/>
  <c r="F101" i="9"/>
  <c r="H100" i="9"/>
  <c r="G100" i="9"/>
  <c r="E100" i="9" s="1"/>
  <c r="F100" i="9"/>
  <c r="H99" i="9"/>
  <c r="G99" i="9"/>
  <c r="F99" i="9"/>
  <c r="E99" i="9"/>
  <c r="B99" i="9" s="1"/>
  <c r="H98" i="9"/>
  <c r="G98" i="9"/>
  <c r="F98" i="9"/>
  <c r="E98" i="9"/>
  <c r="H97" i="9"/>
  <c r="G97" i="9"/>
  <c r="E97" i="9" s="1"/>
  <c r="F97" i="9"/>
  <c r="B97" i="9" s="1"/>
  <c r="H96" i="9"/>
  <c r="G96" i="9"/>
  <c r="F96" i="9"/>
  <c r="E96" i="9"/>
  <c r="B96" i="9" s="1"/>
  <c r="H95" i="9"/>
  <c r="G95" i="9"/>
  <c r="E95" i="9" s="1"/>
  <c r="F95" i="9"/>
  <c r="H94" i="9"/>
  <c r="G94" i="9"/>
  <c r="E94" i="9" s="1"/>
  <c r="F94" i="9"/>
  <c r="H93" i="9"/>
  <c r="G93" i="9"/>
  <c r="F93" i="9"/>
  <c r="E93" i="9"/>
  <c r="B93" i="9" s="1"/>
  <c r="H92" i="9"/>
  <c r="G92" i="9"/>
  <c r="F92" i="9"/>
  <c r="E92" i="9"/>
  <c r="B92" i="9" s="1"/>
  <c r="H91" i="9"/>
  <c r="G91" i="9"/>
  <c r="E91" i="9" s="1"/>
  <c r="F91" i="9"/>
  <c r="H90" i="9"/>
  <c r="G90" i="9"/>
  <c r="E90" i="9" s="1"/>
  <c r="F90" i="9"/>
  <c r="H89" i="9"/>
  <c r="G89" i="9"/>
  <c r="F89" i="9"/>
  <c r="E89" i="9"/>
  <c r="B89" i="9" s="1"/>
  <c r="H88" i="9"/>
  <c r="G88" i="9"/>
  <c r="F88" i="9"/>
  <c r="E88" i="9"/>
  <c r="B88" i="9" s="1"/>
  <c r="H87" i="9"/>
  <c r="G87" i="9"/>
  <c r="E87" i="9" s="1"/>
  <c r="F87" i="9"/>
  <c r="H86" i="9"/>
  <c r="G86" i="9"/>
  <c r="E86" i="9" s="1"/>
  <c r="F86" i="9"/>
  <c r="H85" i="9"/>
  <c r="G85" i="9"/>
  <c r="F85" i="9"/>
  <c r="E85" i="9"/>
  <c r="B85" i="9" s="1"/>
  <c r="H84" i="9"/>
  <c r="G84" i="9"/>
  <c r="F84" i="9"/>
  <c r="E84" i="9"/>
  <c r="B84" i="9" s="1"/>
  <c r="H83" i="9"/>
  <c r="G83" i="9"/>
  <c r="E83" i="9" s="1"/>
  <c r="F83" i="9"/>
  <c r="H82" i="9"/>
  <c r="G82" i="9"/>
  <c r="E82" i="9" s="1"/>
  <c r="F82" i="9"/>
  <c r="H81" i="9"/>
  <c r="G81" i="9"/>
  <c r="F81" i="9"/>
  <c r="E81" i="9"/>
  <c r="B81" i="9" s="1"/>
  <c r="H80" i="9"/>
  <c r="G80" i="9"/>
  <c r="F80" i="9"/>
  <c r="E80" i="9"/>
  <c r="B80" i="9" s="1"/>
  <c r="H79" i="9"/>
  <c r="G79" i="9"/>
  <c r="E79" i="9" s="1"/>
  <c r="F79" i="9"/>
  <c r="H78" i="9"/>
  <c r="G78" i="9"/>
  <c r="E78" i="9" s="1"/>
  <c r="F78" i="9"/>
  <c r="H77" i="9"/>
  <c r="G77" i="9"/>
  <c r="F77" i="9"/>
  <c r="E77" i="9"/>
  <c r="B77" i="9" s="1"/>
  <c r="H76" i="9"/>
  <c r="G76" i="9"/>
  <c r="F76" i="9"/>
  <c r="E76" i="9"/>
  <c r="B76" i="9" s="1"/>
  <c r="H75" i="9"/>
  <c r="G75" i="9"/>
  <c r="E75" i="9" s="1"/>
  <c r="F75" i="9"/>
  <c r="H74" i="9"/>
  <c r="G74" i="9"/>
  <c r="E74" i="9" s="1"/>
  <c r="F74" i="9"/>
  <c r="H73" i="9"/>
  <c r="G73" i="9"/>
  <c r="F73" i="9"/>
  <c r="E73" i="9"/>
  <c r="B73" i="9" s="1"/>
  <c r="H72" i="9"/>
  <c r="G72" i="9"/>
  <c r="F72" i="9"/>
  <c r="E72" i="9"/>
  <c r="B72" i="9" s="1"/>
  <c r="H71" i="9"/>
  <c r="G71" i="9"/>
  <c r="E71" i="9" s="1"/>
  <c r="F71" i="9"/>
  <c r="H70" i="9"/>
  <c r="G70" i="9"/>
  <c r="E70" i="9" s="1"/>
  <c r="F70" i="9"/>
  <c r="H69" i="9"/>
  <c r="G69" i="9"/>
  <c r="F69" i="9"/>
  <c r="E69" i="9"/>
  <c r="B69" i="9" s="1"/>
  <c r="H68" i="9"/>
  <c r="G68" i="9"/>
  <c r="F68" i="9"/>
  <c r="E68" i="9"/>
  <c r="B68" i="9" s="1"/>
  <c r="H67" i="9"/>
  <c r="G67" i="9"/>
  <c r="E67" i="9" s="1"/>
  <c r="F67" i="9"/>
  <c r="H66" i="9"/>
  <c r="G66" i="9"/>
  <c r="E66" i="9" s="1"/>
  <c r="F66" i="9"/>
  <c r="H65" i="9"/>
  <c r="G65" i="9"/>
  <c r="F65" i="9"/>
  <c r="E65" i="9"/>
  <c r="B65" i="9" s="1"/>
  <c r="H64" i="9"/>
  <c r="G64" i="9"/>
  <c r="F64" i="9"/>
  <c r="E64" i="9"/>
  <c r="B64" i="9" s="1"/>
  <c r="H63" i="9"/>
  <c r="G63" i="9"/>
  <c r="E63" i="9" s="1"/>
  <c r="F63" i="9"/>
  <c r="H62" i="9"/>
  <c r="G62" i="9"/>
  <c r="E62" i="9" s="1"/>
  <c r="F62" i="9"/>
  <c r="H61" i="9"/>
  <c r="G61" i="9"/>
  <c r="F61" i="9"/>
  <c r="E61" i="9"/>
  <c r="B61" i="9" s="1"/>
  <c r="H60" i="9"/>
  <c r="G60" i="9"/>
  <c r="F60" i="9"/>
  <c r="E60" i="9"/>
  <c r="B60" i="9" s="1"/>
  <c r="H59" i="9"/>
  <c r="G59" i="9"/>
  <c r="E59" i="9" s="1"/>
  <c r="F59" i="9"/>
  <c r="H58" i="9"/>
  <c r="G58" i="9"/>
  <c r="E58" i="9" s="1"/>
  <c r="F58" i="9"/>
  <c r="H57" i="9"/>
  <c r="G57" i="9"/>
  <c r="F57" i="9"/>
  <c r="E57" i="9"/>
  <c r="B57" i="9" s="1"/>
  <c r="H56" i="9"/>
  <c r="G56" i="9"/>
  <c r="F56" i="9"/>
  <c r="E56" i="9"/>
  <c r="B56" i="9" s="1"/>
  <c r="H55" i="9"/>
  <c r="G55" i="9"/>
  <c r="E55" i="9" s="1"/>
  <c r="F55" i="9"/>
  <c r="H54" i="9"/>
  <c r="G54" i="9"/>
  <c r="E54" i="9" s="1"/>
  <c r="F54" i="9"/>
  <c r="H53" i="9"/>
  <c r="G53" i="9"/>
  <c r="F53" i="9"/>
  <c r="E53" i="9"/>
  <c r="B53" i="9" s="1"/>
  <c r="H52" i="9"/>
  <c r="G52" i="9"/>
  <c r="F52" i="9"/>
  <c r="E52" i="9"/>
  <c r="H51" i="9"/>
  <c r="G51" i="9"/>
  <c r="E51" i="9" s="1"/>
  <c r="F51" i="9"/>
  <c r="H50" i="9"/>
  <c r="G50" i="9"/>
  <c r="E50" i="9" s="1"/>
  <c r="F50" i="9"/>
  <c r="B50" i="9"/>
  <c r="H49" i="9"/>
  <c r="G49" i="9"/>
  <c r="F49" i="9"/>
  <c r="E49" i="9"/>
  <c r="B49" i="9" s="1"/>
  <c r="H48" i="9"/>
  <c r="G48" i="9"/>
  <c r="F48" i="9"/>
  <c r="E48" i="9"/>
  <c r="H47" i="9"/>
  <c r="G47" i="9"/>
  <c r="E47" i="9" s="1"/>
  <c r="F47" i="9"/>
  <c r="H46" i="9"/>
  <c r="G46" i="9"/>
  <c r="F46" i="9"/>
  <c r="H45" i="9"/>
  <c r="G45" i="9"/>
  <c r="F45" i="9"/>
  <c r="E45" i="9"/>
  <c r="B45" i="9" s="1"/>
  <c r="H44" i="9"/>
  <c r="G44" i="9"/>
  <c r="F44" i="9"/>
  <c r="E44" i="9"/>
  <c r="H43" i="9"/>
  <c r="G43" i="9"/>
  <c r="E43" i="9" s="1"/>
  <c r="F43" i="9"/>
  <c r="H42" i="9"/>
  <c r="G42" i="9"/>
  <c r="F42" i="9"/>
  <c r="H41" i="9"/>
  <c r="G41" i="9"/>
  <c r="F41" i="9"/>
  <c r="E41" i="9"/>
  <c r="B41" i="9" s="1"/>
  <c r="H40" i="9"/>
  <c r="G40" i="9"/>
  <c r="F40" i="9"/>
  <c r="E40" i="9"/>
  <c r="H39" i="9"/>
  <c r="G39" i="9"/>
  <c r="E39" i="9" s="1"/>
  <c r="F39" i="9"/>
  <c r="B39" i="9" s="1"/>
  <c r="H38" i="9"/>
  <c r="G38" i="9"/>
  <c r="F38" i="9"/>
  <c r="E38" i="9"/>
  <c r="B38" i="9" s="1"/>
  <c r="H37" i="9"/>
  <c r="G37" i="9"/>
  <c r="F37" i="9"/>
  <c r="H36" i="9"/>
  <c r="G36" i="9"/>
  <c r="F36" i="9"/>
  <c r="H35" i="9"/>
  <c r="G35" i="9"/>
  <c r="F35" i="9"/>
  <c r="H34" i="9"/>
  <c r="G34" i="9"/>
  <c r="F34" i="9"/>
  <c r="H33" i="9"/>
  <c r="G33" i="9"/>
  <c r="F33" i="9"/>
  <c r="E33" i="9"/>
  <c r="B33" i="9" s="1"/>
  <c r="H32" i="9"/>
  <c r="G32" i="9"/>
  <c r="F32" i="9"/>
  <c r="E32" i="9"/>
  <c r="H31" i="9"/>
  <c r="G31" i="9"/>
  <c r="F31" i="9"/>
  <c r="H30" i="9"/>
  <c r="G30" i="9"/>
  <c r="F30" i="9"/>
  <c r="E30" i="9"/>
  <c r="B30" i="9" s="1"/>
  <c r="H29" i="9"/>
  <c r="G29" i="9"/>
  <c r="F29" i="9"/>
  <c r="H28" i="9"/>
  <c r="G28" i="9"/>
  <c r="E28" i="9" s="1"/>
  <c r="F28" i="9"/>
  <c r="H27" i="9"/>
  <c r="G27" i="9"/>
  <c r="F27" i="9"/>
  <c r="H26" i="9"/>
  <c r="G26" i="9"/>
  <c r="F26" i="9"/>
  <c r="H25" i="9"/>
  <c r="G25" i="9"/>
  <c r="F25" i="9"/>
  <c r="F24" i="9"/>
  <c r="F4" i="9"/>
  <c r="O3" i="9"/>
  <c r="G296" i="9" s="1"/>
  <c r="I3" i="9"/>
  <c r="H3" i="9"/>
  <c r="G3" i="9"/>
  <c r="D104" i="8"/>
  <c r="D97" i="8"/>
  <c r="D92" i="8"/>
  <c r="D87" i="8"/>
  <c r="D82" i="8"/>
  <c r="D77" i="8"/>
  <c r="D72" i="8"/>
  <c r="D67" i="8"/>
  <c r="D62" i="8"/>
  <c r="D57" i="8"/>
  <c r="D52" i="8"/>
  <c r="D46" i="8"/>
  <c r="D37" i="8"/>
  <c r="D27" i="8"/>
  <c r="D25" i="8" s="1"/>
  <c r="C1602" i="1" s="1"/>
  <c r="G1602" i="1" s="1"/>
  <c r="D18" i="8"/>
  <c r="D8" i="8"/>
  <c r="D6" i="8" s="1"/>
  <c r="E44" i="7"/>
  <c r="D44" i="7"/>
  <c r="E39" i="7"/>
  <c r="D39" i="7"/>
  <c r="D38" i="7" s="1"/>
  <c r="E38" i="7"/>
  <c r="E30" i="7"/>
  <c r="D30" i="7"/>
  <c r="E23" i="7"/>
  <c r="E22" i="7" s="1"/>
  <c r="D23" i="7"/>
  <c r="D22" i="7"/>
  <c r="E14" i="7"/>
  <c r="D14" i="7"/>
  <c r="E7" i="7"/>
  <c r="E6" i="7"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6" i="5" s="1"/>
  <c r="F254" i="5"/>
  <c r="F253" i="5"/>
  <c r="E252" i="5"/>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E584" i="4" s="1"/>
  <c r="D585" i="4"/>
  <c r="F585"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6" i="4" s="1"/>
  <c r="F534" i="4"/>
  <c r="F533" i="4"/>
  <c r="E532" i="4"/>
  <c r="D532" i="4"/>
  <c r="F532" i="4" s="1"/>
  <c r="F531" i="4"/>
  <c r="F530" i="4"/>
  <c r="E529" i="4"/>
  <c r="D529" i="4"/>
  <c r="F529" i="4" s="1"/>
  <c r="F528" i="4"/>
  <c r="F527" i="4"/>
  <c r="E526" i="4"/>
  <c r="D526" i="4"/>
  <c r="F526" i="4" s="1"/>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28" i="4"/>
  <c r="D428" i="4"/>
  <c r="F428" i="4" s="1"/>
  <c r="E427" i="4"/>
  <c r="D427" i="4"/>
  <c r="C422" i="1" s="1"/>
  <c r="E426" i="4"/>
  <c r="D426" i="4"/>
  <c r="F426"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2" i="4"/>
  <c r="F371" i="4"/>
  <c r="F370" i="4"/>
  <c r="F369" i="4"/>
  <c r="F368" i="4"/>
  <c r="F367" i="4"/>
  <c r="E366" i="4"/>
  <c r="D366" i="4"/>
  <c r="F366" i="4" s="1"/>
  <c r="F365" i="4"/>
  <c r="F364" i="4"/>
  <c r="F363" i="4"/>
  <c r="E362" i="4"/>
  <c r="D362" i="4"/>
  <c r="D361"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D269" i="4"/>
  <c r="F269" i="4" s="1"/>
  <c r="F268" i="4"/>
  <c r="F267" i="4"/>
  <c r="F266" i="4"/>
  <c r="F265" i="4"/>
  <c r="F264" i="4"/>
  <c r="E263" i="4"/>
  <c r="E262" i="4" s="1"/>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D141" i="4"/>
  <c r="D140" i="4" s="1"/>
  <c r="F140" i="4" s="1"/>
  <c r="E140" i="4"/>
  <c r="F139" i="4"/>
  <c r="F138" i="4"/>
  <c r="F137" i="4"/>
  <c r="F136" i="4"/>
  <c r="E135" i="4"/>
  <c r="E134" i="4" s="1"/>
  <c r="D135" i="4"/>
  <c r="F135" i="4" s="1"/>
  <c r="D134" i="4"/>
  <c r="F134" i="4" s="1"/>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C1682" i="1"/>
  <c r="H1682" i="1" s="1"/>
  <c r="C1681" i="1"/>
  <c r="H1681" i="1" s="1"/>
  <c r="C1680" i="1"/>
  <c r="C1679" i="1"/>
  <c r="H1679" i="1" s="1"/>
  <c r="C1678" i="1"/>
  <c r="H1678" i="1" s="1"/>
  <c r="C1677" i="1"/>
  <c r="H1677" i="1" s="1"/>
  <c r="C1676" i="1"/>
  <c r="C1675" i="1"/>
  <c r="H1675" i="1" s="1"/>
  <c r="C1674" i="1"/>
  <c r="H1674" i="1" s="1"/>
  <c r="C1673" i="1"/>
  <c r="H1673" i="1" s="1"/>
  <c r="C1672" i="1"/>
  <c r="C1671" i="1"/>
  <c r="H1671" i="1" s="1"/>
  <c r="C1670" i="1"/>
  <c r="H1670" i="1" s="1"/>
  <c r="C1669" i="1"/>
  <c r="H1669" i="1" s="1"/>
  <c r="C1668" i="1"/>
  <c r="C1667" i="1"/>
  <c r="H1667" i="1" s="1"/>
  <c r="C1666" i="1"/>
  <c r="H1666" i="1" s="1"/>
  <c r="C1665" i="1"/>
  <c r="H1665" i="1" s="1"/>
  <c r="C1664" i="1"/>
  <c r="C1663" i="1"/>
  <c r="H1663" i="1" s="1"/>
  <c r="C1662" i="1"/>
  <c r="H1662" i="1" s="1"/>
  <c r="C1661" i="1"/>
  <c r="H1661" i="1" s="1"/>
  <c r="C1660" i="1"/>
  <c r="C1659" i="1"/>
  <c r="H1659" i="1" s="1"/>
  <c r="C1658" i="1"/>
  <c r="H1658" i="1" s="1"/>
  <c r="C1657" i="1"/>
  <c r="H1657" i="1" s="1"/>
  <c r="C1656" i="1"/>
  <c r="C1655" i="1"/>
  <c r="H1655" i="1" s="1"/>
  <c r="C1654" i="1"/>
  <c r="H1654" i="1" s="1"/>
  <c r="C1653" i="1"/>
  <c r="C1652" i="1"/>
  <c r="C1651" i="1"/>
  <c r="H1651" i="1" s="1"/>
  <c r="C1650" i="1"/>
  <c r="H1650" i="1" s="1"/>
  <c r="C1649" i="1"/>
  <c r="H1649" i="1" s="1"/>
  <c r="C1648" i="1"/>
  <c r="C1647" i="1"/>
  <c r="H1647" i="1" s="1"/>
  <c r="C1646" i="1"/>
  <c r="C1645" i="1"/>
  <c r="H1645" i="1" s="1"/>
  <c r="C1644" i="1"/>
  <c r="C1643" i="1"/>
  <c r="H1643" i="1" s="1"/>
  <c r="C1642" i="1"/>
  <c r="G1642" i="1" s="1"/>
  <c r="C1641" i="1"/>
  <c r="C1640" i="1"/>
  <c r="G1640" i="1" s="1"/>
  <c r="C1639" i="1"/>
  <c r="H1639" i="1" s="1"/>
  <c r="C1638" i="1"/>
  <c r="C1637" i="1"/>
  <c r="H1637" i="1" s="1"/>
  <c r="C1636" i="1"/>
  <c r="C1635" i="1"/>
  <c r="H1635" i="1" s="1"/>
  <c r="C1634" i="1"/>
  <c r="G1634" i="1" s="1"/>
  <c r="C1633" i="1"/>
  <c r="C1632" i="1"/>
  <c r="G1632" i="1" s="1"/>
  <c r="C1631" i="1"/>
  <c r="H1631" i="1" s="1"/>
  <c r="C1630" i="1"/>
  <c r="C1629" i="1"/>
  <c r="H1629" i="1" s="1"/>
  <c r="C1627" i="1"/>
  <c r="H1627" i="1" s="1"/>
  <c r="C1626" i="1"/>
  <c r="G1626" i="1" s="1"/>
  <c r="C1625" i="1"/>
  <c r="C1624" i="1"/>
  <c r="G1624" i="1" s="1"/>
  <c r="C1623" i="1"/>
  <c r="H1623" i="1" s="1"/>
  <c r="C1620" i="1"/>
  <c r="C1619" i="1"/>
  <c r="H1619" i="1" s="1"/>
  <c r="C1618" i="1"/>
  <c r="G1618" i="1" s="1"/>
  <c r="C1617" i="1"/>
  <c r="C1616" i="1"/>
  <c r="G1616" i="1" s="1"/>
  <c r="C1615" i="1"/>
  <c r="H1615" i="1" s="1"/>
  <c r="C1614" i="1"/>
  <c r="C1613" i="1"/>
  <c r="H1613" i="1" s="1"/>
  <c r="C1612" i="1"/>
  <c r="C1611" i="1"/>
  <c r="H1611" i="1" s="1"/>
  <c r="C1610" i="1"/>
  <c r="G1610" i="1" s="1"/>
  <c r="C1609" i="1"/>
  <c r="C1608" i="1"/>
  <c r="G1608" i="1" s="1"/>
  <c r="C1607" i="1"/>
  <c r="H1607" i="1" s="1"/>
  <c r="C1606" i="1"/>
  <c r="C1605" i="1"/>
  <c r="H1605" i="1" s="1"/>
  <c r="C1603" i="1"/>
  <c r="H1603" i="1" s="1"/>
  <c r="C1601" i="1"/>
  <c r="C1600" i="1"/>
  <c r="G1600" i="1" s="1"/>
  <c r="C1599" i="1"/>
  <c r="H1599" i="1" s="1"/>
  <c r="C1598" i="1"/>
  <c r="C1597" i="1"/>
  <c r="H1597" i="1" s="1"/>
  <c r="C1596" i="1"/>
  <c r="G1596" i="1" s="1"/>
  <c r="C1595" i="1"/>
  <c r="H1595" i="1" s="1"/>
  <c r="C1594" i="1"/>
  <c r="C1593" i="1"/>
  <c r="H1593" i="1" s="1"/>
  <c r="C1592" i="1"/>
  <c r="G1592" i="1" s="1"/>
  <c r="C1591" i="1"/>
  <c r="H1591" i="1" s="1"/>
  <c r="C1590" i="1"/>
  <c r="C1589" i="1"/>
  <c r="H1589" i="1" s="1"/>
  <c r="C1588" i="1"/>
  <c r="G1588" i="1" s="1"/>
  <c r="C1587" i="1"/>
  <c r="H1587" i="1" s="1"/>
  <c r="C1586" i="1"/>
  <c r="C1584" i="1"/>
  <c r="G1584" i="1" s="1"/>
  <c r="C1583" i="1"/>
  <c r="H1583" i="1" s="1"/>
  <c r="C1582" i="1"/>
  <c r="D1581" i="1"/>
  <c r="C1581" i="1"/>
  <c r="H1581" i="1" s="1"/>
  <c r="D1580" i="1"/>
  <c r="C1580" i="1"/>
  <c r="D1579" i="1"/>
  <c r="C1579" i="1"/>
  <c r="H1579" i="1" s="1"/>
  <c r="D1578" i="1"/>
  <c r="C1578" i="1"/>
  <c r="D1577" i="1"/>
  <c r="C1577" i="1"/>
  <c r="D1576" i="1"/>
  <c r="C1576" i="1"/>
  <c r="H1576" i="1" s="1"/>
  <c r="D1575" i="1"/>
  <c r="C1575" i="1"/>
  <c r="D1574" i="1"/>
  <c r="C1574" i="1"/>
  <c r="H1574" i="1" s="1"/>
  <c r="D1573" i="1"/>
  <c r="C1573" i="1"/>
  <c r="D1572" i="1"/>
  <c r="C1572" i="1"/>
  <c r="D1571" i="1"/>
  <c r="C1571" i="1"/>
  <c r="D1570" i="1"/>
  <c r="C1570" i="1"/>
  <c r="H1570" i="1" s="1"/>
  <c r="D1569" i="1"/>
  <c r="C1569" i="1"/>
  <c r="D1568" i="1"/>
  <c r="C1568" i="1"/>
  <c r="H1568" i="1" s="1"/>
  <c r="D1567" i="1"/>
  <c r="C1567" i="1"/>
  <c r="D1566" i="1"/>
  <c r="C1566" i="1"/>
  <c r="H1566" i="1" s="1"/>
  <c r="D1565" i="1"/>
  <c r="C1565" i="1"/>
  <c r="D1564" i="1"/>
  <c r="C1564" i="1"/>
  <c r="H1564" i="1" s="1"/>
  <c r="D1563" i="1"/>
  <c r="C1563" i="1"/>
  <c r="H1563" i="1" s="1"/>
  <c r="D1562" i="1"/>
  <c r="C1562" i="1"/>
  <c r="D1561" i="1"/>
  <c r="C1561" i="1"/>
  <c r="H1561" i="1" s="1"/>
  <c r="D1560" i="1"/>
  <c r="C1560" i="1"/>
  <c r="D1559" i="1"/>
  <c r="C1559" i="1"/>
  <c r="H1559" i="1" s="1"/>
  <c r="D1558" i="1"/>
  <c r="C1558" i="1"/>
  <c r="D1557" i="1"/>
  <c r="C1557" i="1"/>
  <c r="H1557" i="1" s="1"/>
  <c r="D1556" i="1"/>
  <c r="C1556" i="1"/>
  <c r="C1555" i="1"/>
  <c r="D1554" i="1"/>
  <c r="C1554" i="1"/>
  <c r="D1553" i="1"/>
  <c r="C1553" i="1"/>
  <c r="H1553" i="1" s="1"/>
  <c r="D1552" i="1"/>
  <c r="C1552" i="1"/>
  <c r="D1551" i="1"/>
  <c r="C1551" i="1"/>
  <c r="H1551" i="1" s="1"/>
  <c r="D1550" i="1"/>
  <c r="C1550" i="1"/>
  <c r="D1549" i="1"/>
  <c r="C1549" i="1"/>
  <c r="H1549" i="1" s="1"/>
  <c r="D1548" i="1"/>
  <c r="C1548" i="1"/>
  <c r="D1547" i="1"/>
  <c r="C1547" i="1"/>
  <c r="D1546" i="1"/>
  <c r="C1546" i="1"/>
  <c r="J1546" i="1" s="1"/>
  <c r="D1545" i="1"/>
  <c r="C1545" i="1"/>
  <c r="J1545" i="1" s="1"/>
  <c r="D1544" i="1"/>
  <c r="C1544" i="1"/>
  <c r="J1544" i="1" s="1"/>
  <c r="D1543" i="1"/>
  <c r="C1543" i="1"/>
  <c r="D1542" i="1"/>
  <c r="C1542" i="1"/>
  <c r="J1542" i="1" s="1"/>
  <c r="D1541" i="1"/>
  <c r="C1541" i="1"/>
  <c r="J1541" i="1" s="1"/>
  <c r="D1540" i="1"/>
  <c r="C1540"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G1435" i="1" s="1"/>
  <c r="D1434" i="1"/>
  <c r="C1434" i="1"/>
  <c r="H1434" i="1" s="1"/>
  <c r="D1433" i="1"/>
  <c r="C1433" i="1"/>
  <c r="H1433" i="1" s="1"/>
  <c r="D1432" i="1"/>
  <c r="C1432" i="1"/>
  <c r="H1432" i="1" s="1"/>
  <c r="D1431" i="1"/>
  <c r="D1430" i="1"/>
  <c r="C1430" i="1"/>
  <c r="G1430" i="1" s="1"/>
  <c r="D1429" i="1"/>
  <c r="C1429" i="1"/>
  <c r="D1428" i="1"/>
  <c r="C1428" i="1"/>
  <c r="D1427" i="1"/>
  <c r="C1427" i="1"/>
  <c r="G1427" i="1" s="1"/>
  <c r="D1426" i="1"/>
  <c r="C1426" i="1"/>
  <c r="G1426" i="1" s="1"/>
  <c r="D1425" i="1"/>
  <c r="C1425" i="1"/>
  <c r="D1424" i="1"/>
  <c r="C1424" i="1"/>
  <c r="D1423" i="1"/>
  <c r="C1423" i="1"/>
  <c r="G1423" i="1" s="1"/>
  <c r="D1422" i="1"/>
  <c r="C1422" i="1"/>
  <c r="G1422" i="1" s="1"/>
  <c r="D1421" i="1"/>
  <c r="C1421" i="1"/>
  <c r="D1420" i="1"/>
  <c r="C1420" i="1"/>
  <c r="D1419" i="1"/>
  <c r="C1419" i="1"/>
  <c r="G1419" i="1" s="1"/>
  <c r="D1418" i="1"/>
  <c r="C1418" i="1"/>
  <c r="G1418" i="1" s="1"/>
  <c r="D1417" i="1"/>
  <c r="C1417" i="1"/>
  <c r="D1416" i="1"/>
  <c r="C1416" i="1"/>
  <c r="D1415" i="1"/>
  <c r="C1415" i="1"/>
  <c r="G1415" i="1" s="1"/>
  <c r="D1414" i="1"/>
  <c r="C1414" i="1"/>
  <c r="G1414" i="1" s="1"/>
  <c r="D1413" i="1"/>
  <c r="C1413" i="1"/>
  <c r="D1412" i="1"/>
  <c r="C1412" i="1"/>
  <c r="D1411" i="1"/>
  <c r="C1411" i="1"/>
  <c r="G1411" i="1" s="1"/>
  <c r="D1410" i="1"/>
  <c r="C1410" i="1"/>
  <c r="G1410" i="1" s="1"/>
  <c r="D1409" i="1"/>
  <c r="C1409" i="1"/>
  <c r="D1408" i="1"/>
  <c r="C1408" i="1"/>
  <c r="D1407" i="1"/>
  <c r="C1407" i="1"/>
  <c r="G1407" i="1" s="1"/>
  <c r="D1406" i="1"/>
  <c r="C1406" i="1"/>
  <c r="G1406" i="1" s="1"/>
  <c r="D1405" i="1"/>
  <c r="C1405" i="1"/>
  <c r="D1404" i="1"/>
  <c r="C1404" i="1"/>
  <c r="D1403" i="1"/>
  <c r="C1403" i="1"/>
  <c r="G1403" i="1" s="1"/>
  <c r="D1402" i="1"/>
  <c r="C1402" i="1"/>
  <c r="G1402" i="1" s="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D1266" i="1"/>
  <c r="C1266" i="1"/>
  <c r="G1266" i="1" s="1"/>
  <c r="D1265" i="1"/>
  <c r="C1265" i="1"/>
  <c r="G1265" i="1" s="1"/>
  <c r="C1264" i="1"/>
  <c r="D1263" i="1"/>
  <c r="C1263" i="1"/>
  <c r="G1263" i="1" s="1"/>
  <c r="D1262" i="1"/>
  <c r="C1262" i="1"/>
  <c r="D1261" i="1"/>
  <c r="C1261" i="1"/>
  <c r="G1261" i="1" s="1"/>
  <c r="D1260" i="1"/>
  <c r="C1260" i="1"/>
  <c r="D1258" i="1"/>
  <c r="C1258" i="1"/>
  <c r="D1257" i="1"/>
  <c r="C1257" i="1"/>
  <c r="D1256" i="1"/>
  <c r="C1256" i="1"/>
  <c r="D1254" i="1"/>
  <c r="C1254" i="1"/>
  <c r="D1253" i="1"/>
  <c r="C1253" i="1"/>
  <c r="C1252" i="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C1124" i="1"/>
  <c r="G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D1025" i="1"/>
  <c r="C1025" i="1"/>
  <c r="G1025" i="1" s="1"/>
  <c r="D1024" i="1"/>
  <c r="C1024" i="1"/>
  <c r="G1024" i="1" s="1"/>
  <c r="D1023" i="1"/>
  <c r="C1023" i="1"/>
  <c r="G1023" i="1" s="1"/>
  <c r="D1022" i="1"/>
  <c r="C1022" i="1"/>
  <c r="D1021" i="1"/>
  <c r="C1021" i="1"/>
  <c r="G1021" i="1" s="1"/>
  <c r="D1020" i="1"/>
  <c r="C1020" i="1"/>
  <c r="G1020" i="1" s="1"/>
  <c r="D1019" i="1"/>
  <c r="C1019" i="1"/>
  <c r="G1019" i="1" s="1"/>
  <c r="D1018" i="1"/>
  <c r="C1018" i="1"/>
  <c r="D1017" i="1"/>
  <c r="D1016" i="1"/>
  <c r="C1016" i="1"/>
  <c r="G1016" i="1" s="1"/>
  <c r="D1015" i="1"/>
  <c r="C1015" i="1"/>
  <c r="G1015" i="1" s="1"/>
  <c r="D1014" i="1"/>
  <c r="C1014" i="1"/>
  <c r="H1014" i="1" s="1"/>
  <c r="D1013" i="1"/>
  <c r="C1013" i="1"/>
  <c r="H1013" i="1" s="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H869" i="1" s="1"/>
  <c r="D868" i="1"/>
  <c r="C868" i="1"/>
  <c r="G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D651" i="1"/>
  <c r="C651" i="1"/>
  <c r="H651" i="1" s="1"/>
  <c r="D650" i="1"/>
  <c r="C650" i="1"/>
  <c r="H650" i="1" s="1"/>
  <c r="D649" i="1"/>
  <c r="C649" i="1"/>
  <c r="H649" i="1" s="1"/>
  <c r="D648" i="1"/>
  <c r="C648" i="1"/>
  <c r="H648" i="1" s="1"/>
  <c r="D647" i="1"/>
  <c r="C647" i="1"/>
  <c r="H647" i="1" s="1"/>
  <c r="D646" i="1"/>
  <c r="C646" i="1"/>
  <c r="H646" i="1" s="1"/>
  <c r="D645" i="1"/>
  <c r="C645" i="1"/>
  <c r="D636" i="1"/>
  <c r="C636" i="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C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3" i="1"/>
  <c r="C423" i="1"/>
  <c r="D422" i="1"/>
  <c r="D421" i="1"/>
  <c r="C421" i="1"/>
  <c r="D416" i="1"/>
  <c r="C416" i="1"/>
  <c r="H416" i="1" s="1"/>
  <c r="D415" i="1"/>
  <c r="C415" i="1"/>
  <c r="D414" i="1"/>
  <c r="C414" i="1"/>
  <c r="H414" i="1" s="1"/>
  <c r="D411" i="1"/>
  <c r="C411" i="1"/>
  <c r="D410" i="1"/>
  <c r="C410" i="1"/>
  <c r="D409" i="1"/>
  <c r="C409" i="1"/>
  <c r="D408" i="1"/>
  <c r="C408" i="1"/>
  <c r="H408" i="1" s="1"/>
  <c r="D407" i="1"/>
  <c r="C407" i="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2" i="1"/>
  <c r="C302" i="1"/>
  <c r="H302" i="1" s="1"/>
  <c r="D301" i="1"/>
  <c r="C301" i="1"/>
  <c r="H301" i="1" s="1"/>
  <c r="D300" i="1"/>
  <c r="C300" i="1"/>
  <c r="H300" i="1" s="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12" i="9" l="1"/>
  <c r="E324" i="9"/>
  <c r="E329" i="9"/>
  <c r="H422" i="1"/>
  <c r="H299" i="1"/>
  <c r="H423" i="1"/>
  <c r="H415" i="1"/>
  <c r="H421" i="1"/>
  <c r="E647" i="4"/>
  <c r="D641" i="1" s="1"/>
  <c r="C1075" i="1"/>
  <c r="G1075" i="1" s="1"/>
  <c r="H645" i="1"/>
  <c r="E36" i="9"/>
  <c r="B36" i="9" s="1"/>
  <c r="C1604" i="1"/>
  <c r="G1604" i="1" s="1"/>
  <c r="C1585" i="1"/>
  <c r="H1585" i="1" s="1"/>
  <c r="E311" i="9"/>
  <c r="B311" i="9" s="1"/>
  <c r="F171" i="5"/>
  <c r="E340" i="9"/>
  <c r="H1254" i="1"/>
  <c r="H1253" i="1"/>
  <c r="H1252" i="1"/>
  <c r="E335" i="9"/>
  <c r="B335" i="9" s="1"/>
  <c r="F165" i="5"/>
  <c r="E303" i="9"/>
  <c r="B303" i="9" s="1"/>
  <c r="E255" i="5"/>
  <c r="D1259" i="1" s="1"/>
  <c r="G1260" i="1"/>
  <c r="G1262" i="1"/>
  <c r="E305" i="9"/>
  <c r="B305" i="9" s="1"/>
  <c r="G1267" i="1"/>
  <c r="G1264" i="1"/>
  <c r="F252" i="5"/>
  <c r="H636" i="1"/>
  <c r="H409" i="1"/>
  <c r="H410" i="1"/>
  <c r="H407" i="1"/>
  <c r="H411" i="1"/>
  <c r="H298" i="1"/>
  <c r="H676" i="1"/>
  <c r="E34" i="9"/>
  <c r="B34" i="9" s="1"/>
  <c r="H652" i="1"/>
  <c r="E296" i="9"/>
  <c r="B296" i="9" s="1"/>
  <c r="E26" i="9"/>
  <c r="I34" i="3"/>
  <c r="D1555" i="1"/>
  <c r="H1555" i="1" s="1"/>
  <c r="E5" i="7"/>
  <c r="H1556" i="1"/>
  <c r="E31" i="9"/>
  <c r="B31" i="9" s="1"/>
  <c r="E307" i="9"/>
  <c r="B307" i="9" s="1"/>
  <c r="E320" i="9"/>
  <c r="B320" i="9" s="1"/>
  <c r="B236" i="9"/>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H868" i="1"/>
  <c r="G869" i="1"/>
  <c r="G1013" i="1"/>
  <c r="G1014" i="1"/>
  <c r="H1015" i="1"/>
  <c r="H1016" i="1"/>
  <c r="H1019" i="1"/>
  <c r="H1020" i="1"/>
  <c r="H1023" i="1"/>
  <c r="H1024" i="1"/>
  <c r="H1027" i="1"/>
  <c r="H1028" i="1"/>
  <c r="H1031" i="1"/>
  <c r="H1032" i="1"/>
  <c r="H1035" i="1"/>
  <c r="H1036" i="1"/>
  <c r="H1039" i="1"/>
  <c r="H1040" i="1"/>
  <c r="H1043" i="1"/>
  <c r="H1044" i="1"/>
  <c r="H1047" i="1"/>
  <c r="H1048" i="1"/>
  <c r="H1051" i="1"/>
  <c r="H1052" i="1"/>
  <c r="H1055" i="1"/>
  <c r="H1056" i="1"/>
  <c r="H1059" i="1"/>
  <c r="H1060" i="1"/>
  <c r="H1063" i="1"/>
  <c r="H1064" i="1"/>
  <c r="H1067" i="1"/>
  <c r="H1068" i="1"/>
  <c r="H1071" i="1"/>
  <c r="H1072" i="1"/>
  <c r="H1075" i="1"/>
  <c r="H1078" i="1"/>
  <c r="H1079" i="1"/>
  <c r="H1082" i="1"/>
  <c r="H1083" i="1"/>
  <c r="H1086" i="1"/>
  <c r="H1087" i="1"/>
  <c r="H1090" i="1"/>
  <c r="H1091" i="1"/>
  <c r="H1094" i="1"/>
  <c r="H1097" i="1"/>
  <c r="H1098" i="1"/>
  <c r="H1101" i="1"/>
  <c r="H1102" i="1"/>
  <c r="H1105" i="1"/>
  <c r="H1106" i="1"/>
  <c r="H1109" i="1"/>
  <c r="H1110" i="1"/>
  <c r="H1113" i="1"/>
  <c r="H1114" i="1"/>
  <c r="H1117" i="1"/>
  <c r="H1118" i="1"/>
  <c r="H1121" i="1"/>
  <c r="H1122" i="1"/>
  <c r="H1125" i="1"/>
  <c r="H1126" i="1"/>
  <c r="H1129" i="1"/>
  <c r="H1130" i="1"/>
  <c r="H1131" i="1"/>
  <c r="H1132" i="1"/>
  <c r="H1133" i="1"/>
  <c r="H1134" i="1"/>
  <c r="H1135" i="1"/>
  <c r="H1136" i="1"/>
  <c r="H1137" i="1"/>
  <c r="H1138" i="1"/>
  <c r="H1139" i="1"/>
  <c r="H1140" i="1"/>
  <c r="H1141" i="1"/>
  <c r="H1142" i="1"/>
  <c r="G1143" i="1"/>
  <c r="G1144" i="1"/>
  <c r="G1145" i="1"/>
  <c r="G1146" i="1"/>
  <c r="G1147" i="1"/>
  <c r="G1148" i="1"/>
  <c r="G1149" i="1"/>
  <c r="G1150" i="1"/>
  <c r="G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H1256" i="1"/>
  <c r="H1257" i="1"/>
  <c r="H1258"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G1432" i="1"/>
  <c r="G1433" i="1"/>
  <c r="G1434" i="1"/>
  <c r="H1435" i="1"/>
  <c r="H1542" i="1"/>
  <c r="H1544" i="1"/>
  <c r="H1546" i="1"/>
  <c r="G1549" i="1"/>
  <c r="G1551" i="1"/>
  <c r="I1551" i="1" s="1"/>
  <c r="G1553" i="1"/>
  <c r="G1556" i="1"/>
  <c r="G1557" i="1"/>
  <c r="G1559" i="1"/>
  <c r="I1559" i="1" s="1"/>
  <c r="G1561" i="1"/>
  <c r="G1563" i="1"/>
  <c r="G1564" i="1"/>
  <c r="I1564" i="1" s="1"/>
  <c r="G1566" i="1"/>
  <c r="G1568" i="1"/>
  <c r="I1568" i="1" s="1"/>
  <c r="G1570" i="1"/>
  <c r="G1574" i="1"/>
  <c r="I1574" i="1" s="1"/>
  <c r="G1576" i="1"/>
  <c r="G1579" i="1"/>
  <c r="G1581" i="1"/>
  <c r="I1581" i="1" s="1"/>
  <c r="G1583" i="1"/>
  <c r="H1584" i="1"/>
  <c r="G1585" i="1"/>
  <c r="G1587" i="1"/>
  <c r="H1588" i="1"/>
  <c r="G1589" i="1"/>
  <c r="G1591" i="1"/>
  <c r="H1592" i="1"/>
  <c r="G1593" i="1"/>
  <c r="G1595" i="1"/>
  <c r="H1596" i="1"/>
  <c r="G1597" i="1"/>
  <c r="G1599" i="1"/>
  <c r="H1602" i="1"/>
  <c r="G1603" i="1"/>
  <c r="G1607" i="1"/>
  <c r="H1610" i="1"/>
  <c r="G1611" i="1"/>
  <c r="G1615" i="1"/>
  <c r="H1618" i="1"/>
  <c r="G1619" i="1"/>
  <c r="G1623" i="1"/>
  <c r="H1626" i="1"/>
  <c r="G1627" i="1"/>
  <c r="G1631" i="1"/>
  <c r="H1634" i="1"/>
  <c r="G1635" i="1"/>
  <c r="G1639" i="1"/>
  <c r="H1642" i="1"/>
  <c r="G1643" i="1"/>
  <c r="G1647" i="1"/>
  <c r="G1649" i="1"/>
  <c r="G1650" i="1"/>
  <c r="G1651" i="1"/>
  <c r="G1654" i="1"/>
  <c r="G1655" i="1"/>
  <c r="G1658" i="1"/>
  <c r="G1659" i="1"/>
  <c r="G1661" i="1"/>
  <c r="G1662" i="1"/>
  <c r="G1663" i="1"/>
  <c r="G1665" i="1"/>
  <c r="G1666" i="1"/>
  <c r="G1667" i="1"/>
  <c r="G1669" i="1"/>
  <c r="G1670" i="1"/>
  <c r="G1671" i="1"/>
  <c r="G1673" i="1"/>
  <c r="G1674" i="1"/>
  <c r="G1675" i="1"/>
  <c r="G1677" i="1"/>
  <c r="G1678" i="1"/>
  <c r="G1679" i="1"/>
  <c r="G1681" i="1"/>
  <c r="G1682" i="1"/>
  <c r="H1683" i="1"/>
  <c r="G1683" i="1"/>
  <c r="G1685" i="1"/>
  <c r="H1686" i="1"/>
  <c r="F83" i="4"/>
  <c r="E82" i="4"/>
  <c r="D78" i="1" s="1"/>
  <c r="H78" i="1" s="1"/>
  <c r="F107" i="4"/>
  <c r="F141" i="4"/>
  <c r="E164" i="4"/>
  <c r="D160" i="1" s="1"/>
  <c r="D230" i="4"/>
  <c r="E230" i="4"/>
  <c r="D226" i="1" s="1"/>
  <c r="D309" i="4"/>
  <c r="C304" i="1" s="1"/>
  <c r="E309" i="4"/>
  <c r="F362" i="4"/>
  <c r="E361" i="4"/>
  <c r="D356" i="1" s="1"/>
  <c r="H356" i="1" s="1"/>
  <c r="D648" i="4"/>
  <c r="E648" i="4"/>
  <c r="D642" i="1" s="1"/>
  <c r="F427" i="4"/>
  <c r="F523" i="4"/>
  <c r="E522" i="4"/>
  <c r="D516" i="1" s="1"/>
  <c r="H516" i="1" s="1"/>
  <c r="E7" i="5"/>
  <c r="D1012" i="1" s="1"/>
  <c r="F197" i="5"/>
  <c r="E251" i="5"/>
  <c r="E114" i="6"/>
  <c r="D51" i="8"/>
  <c r="C1628" i="1" s="1"/>
  <c r="E25" i="9"/>
  <c r="B25" i="9" s="1"/>
  <c r="B26" i="9"/>
  <c r="B28" i="9"/>
  <c r="E29" i="9"/>
  <c r="B29" i="9" s="1"/>
  <c r="E37" i="9"/>
  <c r="B37" i="9" s="1"/>
  <c r="B47" i="9"/>
  <c r="B51" i="9"/>
  <c r="B54" i="9"/>
  <c r="B55" i="9"/>
  <c r="B58" i="9"/>
  <c r="B59" i="9"/>
  <c r="B62" i="9"/>
  <c r="B63" i="9"/>
  <c r="B66" i="9"/>
  <c r="B67" i="9"/>
  <c r="B70" i="9"/>
  <c r="B71" i="9"/>
  <c r="B74" i="9"/>
  <c r="B75" i="9"/>
  <c r="B78" i="9"/>
  <c r="B79" i="9"/>
  <c r="B82" i="9"/>
  <c r="B83" i="9"/>
  <c r="B86" i="9"/>
  <c r="B87" i="9"/>
  <c r="B90" i="9"/>
  <c r="B91" i="9"/>
  <c r="B94" i="9"/>
  <c r="B95" i="9"/>
  <c r="B100" i="9"/>
  <c r="E103" i="9"/>
  <c r="B103" i="9" s="1"/>
  <c r="E107" i="9"/>
  <c r="B107" i="9" s="1"/>
  <c r="E111" i="9"/>
  <c r="B111" i="9" s="1"/>
  <c r="E115" i="9"/>
  <c r="B115" i="9" s="1"/>
  <c r="E119" i="9"/>
  <c r="B119" i="9" s="1"/>
  <c r="E123" i="9"/>
  <c r="B123" i="9" s="1"/>
  <c r="E127" i="9"/>
  <c r="B127" i="9" s="1"/>
  <c r="E131" i="9"/>
  <c r="B131" i="9" s="1"/>
  <c r="E135" i="9"/>
  <c r="B135" i="9" s="1"/>
  <c r="B136" i="9"/>
  <c r="B137" i="9"/>
  <c r="E139" i="9"/>
  <c r="B139" i="9" s="1"/>
  <c r="B140" i="9"/>
  <c r="B141" i="9"/>
  <c r="E143" i="9"/>
  <c r="B143" i="9" s="1"/>
  <c r="B144" i="9"/>
  <c r="B145" i="9"/>
  <c r="E147" i="9"/>
  <c r="B147" i="9" s="1"/>
  <c r="B148" i="9"/>
  <c r="B149" i="9"/>
  <c r="E151" i="9"/>
  <c r="B151" i="9" s="1"/>
  <c r="B152" i="9"/>
  <c r="B153" i="9"/>
  <c r="E155" i="9"/>
  <c r="B155" i="9" s="1"/>
  <c r="B157" i="9"/>
  <c r="E159" i="9"/>
  <c r="B159" i="9" s="1"/>
  <c r="B160" i="9"/>
  <c r="B161" i="9"/>
  <c r="E163" i="9"/>
  <c r="B163" i="9" s="1"/>
  <c r="B164" i="9"/>
  <c r="B165" i="9"/>
  <c r="E167" i="9"/>
  <c r="B167" i="9" s="1"/>
  <c r="B168" i="9"/>
  <c r="B169" i="9"/>
  <c r="E171" i="9"/>
  <c r="B171" i="9" s="1"/>
  <c r="B172" i="9"/>
  <c r="B173" i="9"/>
  <c r="F229" i="9"/>
  <c r="B229" i="9" s="1"/>
  <c r="B231" i="9"/>
  <c r="F233" i="9"/>
  <c r="B233" i="9" s="1"/>
  <c r="B235" i="9"/>
  <c r="F237" i="9"/>
  <c r="B237" i="9" s="1"/>
  <c r="B238" i="9"/>
  <c r="B239" i="9"/>
  <c r="F241" i="9"/>
  <c r="B241" i="9" s="1"/>
  <c r="B242" i="9"/>
  <c r="B243" i="9"/>
  <c r="F245" i="9"/>
  <c r="B245" i="9" s="1"/>
  <c r="B246" i="9"/>
  <c r="B247" i="9"/>
  <c r="F249" i="9"/>
  <c r="B249" i="9" s="1"/>
  <c r="B250" i="9"/>
  <c r="B251" i="9"/>
  <c r="F253" i="9"/>
  <c r="B253" i="9" s="1"/>
  <c r="B254" i="9"/>
  <c r="B255" i="9"/>
  <c r="F257" i="9"/>
  <c r="B257" i="9" s="1"/>
  <c r="B258" i="9"/>
  <c r="B259" i="9"/>
  <c r="F261" i="9"/>
  <c r="B261" i="9" s="1"/>
  <c r="B262" i="9"/>
  <c r="B263" i="9"/>
  <c r="F265" i="9"/>
  <c r="B265" i="9" s="1"/>
  <c r="B266" i="9"/>
  <c r="B267" i="9"/>
  <c r="F269" i="9"/>
  <c r="B269" i="9" s="1"/>
  <c r="B270" i="9"/>
  <c r="B271" i="9"/>
  <c r="F273" i="9"/>
  <c r="B273" i="9" s="1"/>
  <c r="B274" i="9"/>
  <c r="B275" i="9"/>
  <c r="F277" i="9"/>
  <c r="B277" i="9" s="1"/>
  <c r="B278" i="9"/>
  <c r="B279" i="9"/>
  <c r="F281" i="9"/>
  <c r="B281" i="9" s="1"/>
  <c r="B282" i="9"/>
  <c r="B283" i="9"/>
  <c r="F285" i="9"/>
  <c r="B285" i="9" s="1"/>
  <c r="B286" i="9"/>
  <c r="B287" i="9"/>
  <c r="F289" i="9"/>
  <c r="B289" i="9" s="1"/>
  <c r="B290" i="9"/>
  <c r="B291" i="9"/>
  <c r="E294" i="9"/>
  <c r="B294" i="9" s="1"/>
  <c r="E304" i="9"/>
  <c r="B304" i="9" s="1"/>
  <c r="B312" i="9"/>
  <c r="E318" i="9"/>
  <c r="B318" i="9" s="1"/>
  <c r="B319" i="9"/>
  <c r="E322" i="9"/>
  <c r="B322" i="9" s="1"/>
  <c r="B323" i="9"/>
  <c r="B324" i="9"/>
  <c r="E326" i="9"/>
  <c r="B326" i="9" s="1"/>
  <c r="B327" i="9"/>
  <c r="E328" i="9"/>
  <c r="B328" i="9" s="1"/>
  <c r="B329" i="9"/>
  <c r="B330" i="9"/>
  <c r="E332" i="9"/>
  <c r="B332" i="9" s="1"/>
  <c r="B333" i="9"/>
  <c r="B340" i="9"/>
  <c r="B341" i="9"/>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G1018" i="1"/>
  <c r="H1018" i="1"/>
  <c r="G1026" i="1"/>
  <c r="H1026"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G1022" i="1"/>
  <c r="H1022" i="1"/>
  <c r="H1030" i="1"/>
  <c r="H1034" i="1"/>
  <c r="H1038" i="1"/>
  <c r="H1042" i="1"/>
  <c r="H1046" i="1"/>
  <c r="H1050" i="1"/>
  <c r="H1054" i="1"/>
  <c r="H1058" i="1"/>
  <c r="H1062" i="1"/>
  <c r="H1066" i="1"/>
  <c r="H1070" i="1"/>
  <c r="H1077" i="1"/>
  <c r="H1081" i="1"/>
  <c r="H1085" i="1"/>
  <c r="H1089" i="1"/>
  <c r="H1096" i="1"/>
  <c r="H1100" i="1"/>
  <c r="H1104" i="1"/>
  <c r="H1108" i="1"/>
  <c r="H1112" i="1"/>
  <c r="H1116" i="1"/>
  <c r="H1120" i="1"/>
  <c r="H1124" i="1"/>
  <c r="H1128" i="1"/>
  <c r="H1021" i="1"/>
  <c r="H1025" i="1"/>
  <c r="H1029" i="1"/>
  <c r="H1033" i="1"/>
  <c r="H1037" i="1"/>
  <c r="H1041" i="1"/>
  <c r="H1045" i="1"/>
  <c r="H1049" i="1"/>
  <c r="H1053" i="1"/>
  <c r="H1057" i="1"/>
  <c r="H1061" i="1"/>
  <c r="H1065" i="1"/>
  <c r="H1069" i="1"/>
  <c r="H1073" i="1"/>
  <c r="H1076" i="1"/>
  <c r="H1080" i="1"/>
  <c r="H1084" i="1"/>
  <c r="H1088" i="1"/>
  <c r="H1092" i="1"/>
  <c r="H1095" i="1"/>
  <c r="H1099" i="1"/>
  <c r="H1103" i="1"/>
  <c r="H1107" i="1"/>
  <c r="H1111" i="1"/>
  <c r="H1115" i="1"/>
  <c r="H1119" i="1"/>
  <c r="H1123" i="1"/>
  <c r="H1127"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G1405" i="1"/>
  <c r="G1409" i="1"/>
  <c r="G1413" i="1"/>
  <c r="G1417" i="1"/>
  <c r="G1421" i="1"/>
  <c r="G1425" i="1"/>
  <c r="G1429" i="1"/>
  <c r="H1547" i="1"/>
  <c r="G1547" i="1"/>
  <c r="G1569" i="1"/>
  <c r="J1569" i="1"/>
  <c r="H1569" i="1"/>
  <c r="H1633" i="1"/>
  <c r="G1633" i="1"/>
  <c r="H1638" i="1"/>
  <c r="G1638"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256" i="1"/>
  <c r="G1257" i="1"/>
  <c r="G1258" i="1"/>
  <c r="G1404" i="1"/>
  <c r="G1408" i="1"/>
  <c r="G1412" i="1"/>
  <c r="G1416" i="1"/>
  <c r="G1420" i="1"/>
  <c r="G1424" i="1"/>
  <c r="G1428" i="1"/>
  <c r="H1437" i="1"/>
  <c r="G1437" i="1"/>
  <c r="H1439" i="1"/>
  <c r="G1439" i="1"/>
  <c r="H1441" i="1"/>
  <c r="G1441" i="1"/>
  <c r="H1443" i="1"/>
  <c r="G1443" i="1"/>
  <c r="H1445" i="1"/>
  <c r="G1445" i="1"/>
  <c r="H1447" i="1"/>
  <c r="G1447" i="1"/>
  <c r="H1449" i="1"/>
  <c r="G1449" i="1"/>
  <c r="H1451" i="1"/>
  <c r="G1451" i="1"/>
  <c r="H1453" i="1"/>
  <c r="G1453" i="1"/>
  <c r="H1455" i="1"/>
  <c r="G1455" i="1"/>
  <c r="H1457" i="1"/>
  <c r="G1457" i="1"/>
  <c r="H1540" i="1"/>
  <c r="G1540" i="1"/>
  <c r="H1543" i="1"/>
  <c r="G1543" i="1"/>
  <c r="J1543" i="1"/>
  <c r="G1565" i="1"/>
  <c r="J1565" i="1"/>
  <c r="H1565" i="1"/>
  <c r="H1582" i="1"/>
  <c r="G1582" i="1"/>
  <c r="H1586" i="1"/>
  <c r="G1586" i="1"/>
  <c r="H1590" i="1"/>
  <c r="G1590" i="1"/>
  <c r="H1594" i="1"/>
  <c r="G1594" i="1"/>
  <c r="H1598" i="1"/>
  <c r="G1598" i="1"/>
  <c r="G1612" i="1"/>
  <c r="H1612"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G1578" i="1"/>
  <c r="J1578" i="1"/>
  <c r="H1578" i="1"/>
  <c r="G1572" i="1"/>
  <c r="H1572" i="1"/>
  <c r="G1575" i="1"/>
  <c r="J1575" i="1"/>
  <c r="H1575"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G1548" i="1"/>
  <c r="J1548" i="1"/>
  <c r="H1548" i="1"/>
  <c r="G1552" i="1"/>
  <c r="J1552" i="1"/>
  <c r="H1552" i="1"/>
  <c r="G1560" i="1"/>
  <c r="J1560" i="1"/>
  <c r="H1560" i="1"/>
  <c r="I1566" i="1"/>
  <c r="I1570" i="1"/>
  <c r="I1576" i="1"/>
  <c r="I1579" i="1"/>
  <c r="H1601" i="1"/>
  <c r="G1601" i="1"/>
  <c r="H1606" i="1"/>
  <c r="G1606" i="1"/>
  <c r="G1620" i="1"/>
  <c r="H1620" i="1"/>
  <c r="G1628" i="1"/>
  <c r="H1628" i="1"/>
  <c r="H1641" i="1"/>
  <c r="G1641" i="1"/>
  <c r="H1646" i="1"/>
  <c r="G1646" i="1"/>
  <c r="G1672" i="1"/>
  <c r="H1672" i="1"/>
  <c r="F361" i="4"/>
  <c r="D360" i="4"/>
  <c r="H1539" i="1"/>
  <c r="G1539" i="1"/>
  <c r="H1541" i="1"/>
  <c r="G1541" i="1"/>
  <c r="H1545" i="1"/>
  <c r="G1545" i="1"/>
  <c r="I1549" i="1"/>
  <c r="I1553" i="1"/>
  <c r="I1557" i="1"/>
  <c r="I1561" i="1"/>
  <c r="G1567" i="1"/>
  <c r="J1567" i="1"/>
  <c r="H1567" i="1"/>
  <c r="G1571" i="1"/>
  <c r="H1571" i="1"/>
  <c r="G1573" i="1"/>
  <c r="J1573" i="1"/>
  <c r="H1573" i="1"/>
  <c r="G1577" i="1"/>
  <c r="H1577" i="1"/>
  <c r="G1580" i="1"/>
  <c r="J1580" i="1"/>
  <c r="H1580" i="1"/>
  <c r="H1609" i="1"/>
  <c r="G1609" i="1"/>
  <c r="H1614" i="1"/>
  <c r="G1614" i="1"/>
  <c r="G1636" i="1"/>
  <c r="H1636" i="1"/>
  <c r="G1656" i="1"/>
  <c r="H1656"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J1547" i="1"/>
  <c r="G1550" i="1"/>
  <c r="J1550" i="1"/>
  <c r="H1550" i="1"/>
  <c r="G1554" i="1"/>
  <c r="J1554" i="1"/>
  <c r="H1554" i="1"/>
  <c r="G1558" i="1"/>
  <c r="J1558" i="1"/>
  <c r="H1558" i="1"/>
  <c r="G1562" i="1"/>
  <c r="J1562" i="1"/>
  <c r="H1562" i="1"/>
  <c r="H1617" i="1"/>
  <c r="G1617" i="1"/>
  <c r="H1625" i="1"/>
  <c r="G1625" i="1"/>
  <c r="H1630" i="1"/>
  <c r="G1630" i="1"/>
  <c r="G1644" i="1"/>
  <c r="H1644" i="1"/>
  <c r="H1653" i="1"/>
  <c r="G1653" i="1"/>
  <c r="G1542" i="1"/>
  <c r="I1542" i="1" s="1"/>
  <c r="G1544" i="1"/>
  <c r="I1544" i="1" s="1"/>
  <c r="G1546" i="1"/>
  <c r="I1546" i="1" s="1"/>
  <c r="J1549" i="1"/>
  <c r="J1551" i="1"/>
  <c r="J1553" i="1"/>
  <c r="J1557" i="1"/>
  <c r="J1559" i="1"/>
  <c r="J1561" i="1"/>
  <c r="J1564" i="1"/>
  <c r="J1566" i="1"/>
  <c r="J1568" i="1"/>
  <c r="J1570" i="1"/>
  <c r="J1574" i="1"/>
  <c r="J1576" i="1"/>
  <c r="J1579" i="1"/>
  <c r="J1581" i="1"/>
  <c r="H1600" i="1"/>
  <c r="G1605" i="1"/>
  <c r="H1608" i="1"/>
  <c r="G1613" i="1"/>
  <c r="H1616" i="1"/>
  <c r="H1624" i="1"/>
  <c r="G1629" i="1"/>
  <c r="H1632" i="1"/>
  <c r="G1637" i="1"/>
  <c r="H1640" i="1"/>
  <c r="G1645" i="1"/>
  <c r="G1652" i="1"/>
  <c r="H1652" i="1"/>
  <c r="G1668" i="1"/>
  <c r="H1668" i="1"/>
  <c r="G1684" i="1"/>
  <c r="H1684" i="1"/>
  <c r="E360" i="4"/>
  <c r="E430" i="4"/>
  <c r="E535" i="4"/>
  <c r="I22" i="3"/>
  <c r="G1660" i="1"/>
  <c r="H1660" i="1"/>
  <c r="G1676" i="1"/>
  <c r="H1676" i="1"/>
  <c r="F309" i="4"/>
  <c r="D308" i="4"/>
  <c r="F114" i="6"/>
  <c r="D44" i="8"/>
  <c r="G1648" i="1"/>
  <c r="H1648" i="1"/>
  <c r="G1657" i="1"/>
  <c r="G1664" i="1"/>
  <c r="H1664" i="1"/>
  <c r="G1680" i="1"/>
  <c r="H1680" i="1"/>
  <c r="E6" i="4"/>
  <c r="F82" i="4"/>
  <c r="E152" i="4"/>
  <c r="F202" i="4"/>
  <c r="F262" i="4"/>
  <c r="F373" i="4"/>
  <c r="H336" i="9"/>
  <c r="E336" i="9" s="1"/>
  <c r="B336" i="9" s="1"/>
  <c r="E177" i="5"/>
  <c r="D45" i="8"/>
  <c r="D491" i="4"/>
  <c r="D647" i="4"/>
  <c r="D12" i="5"/>
  <c r="D7" i="5" s="1"/>
  <c r="G315" i="9"/>
  <c r="G316" i="9"/>
  <c r="E339" i="9"/>
  <c r="B339" i="9" s="1"/>
  <c r="D255" i="5"/>
  <c r="D5" i="6"/>
  <c r="G346" i="9"/>
  <c r="E346" i="9" s="1"/>
  <c r="I10" i="9"/>
  <c r="E42" i="9"/>
  <c r="B42" i="9" s="1"/>
  <c r="E46" i="9"/>
  <c r="B46" i="9" s="1"/>
  <c r="B52" i="9"/>
  <c r="D584" i="4"/>
  <c r="H316" i="9"/>
  <c r="H315" i="9"/>
  <c r="E141" i="6"/>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8" i="9"/>
  <c r="E218" i="9" s="1"/>
  <c r="B218" i="9" s="1"/>
  <c r="G179" i="9"/>
  <c r="G178" i="9"/>
  <c r="E178" i="9" s="1"/>
  <c r="B178" i="9" s="1"/>
  <c r="G177" i="9"/>
  <c r="E177" i="9" s="1"/>
  <c r="B177" i="9" s="1"/>
  <c r="G176" i="9"/>
  <c r="E176" i="9" s="1"/>
  <c r="B176" i="9" s="1"/>
  <c r="G175" i="9"/>
  <c r="E175" i="9" s="1"/>
  <c r="B175" i="9" s="1"/>
  <c r="G174" i="9"/>
  <c r="E174" i="9" s="1"/>
  <c r="B174"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7" i="9"/>
  <c r="E217" i="9" s="1"/>
  <c r="B217" i="9" s="1"/>
  <c r="G180" i="9"/>
  <c r="E180" i="9" s="1"/>
  <c r="B180" i="9" s="1"/>
  <c r="H179" i="9"/>
  <c r="E27" i="9"/>
  <c r="B27" i="9" s="1"/>
  <c r="B32" i="9"/>
  <c r="E35" i="9"/>
  <c r="B35" i="9" s="1"/>
  <c r="B40" i="9"/>
  <c r="B44" i="9"/>
  <c r="B48" i="9"/>
  <c r="D7" i="4"/>
  <c r="D49" i="4"/>
  <c r="D125" i="4"/>
  <c r="D153" i="4"/>
  <c r="F237" i="4"/>
  <c r="D273" i="4"/>
  <c r="F314" i="4"/>
  <c r="D571" i="4"/>
  <c r="F607" i="4"/>
  <c r="D629" i="4"/>
  <c r="D88" i="5"/>
  <c r="F150" i="5"/>
  <c r="E337" i="9"/>
  <c r="B337" i="9" s="1"/>
  <c r="D203" i="5"/>
  <c r="D177" i="5" s="1"/>
  <c r="F219" i="5"/>
  <c r="F277" i="5"/>
  <c r="D35" i="6"/>
  <c r="D164" i="4"/>
  <c r="E88" i="5"/>
  <c r="D1093" i="1" s="1"/>
  <c r="F89" i="5"/>
  <c r="D147" i="5"/>
  <c r="F178" i="5"/>
  <c r="F115" i="6"/>
  <c r="B43" i="9"/>
  <c r="B101" i="9"/>
  <c r="B105" i="9"/>
  <c r="B109" i="9"/>
  <c r="B113" i="9"/>
  <c r="B117" i="9"/>
  <c r="B121" i="9"/>
  <c r="B125" i="9"/>
  <c r="B129" i="9"/>
  <c r="B133" i="9"/>
  <c r="B98" i="9"/>
  <c r="E104" i="9"/>
  <c r="B104" i="9" s="1"/>
  <c r="E108" i="9"/>
  <c r="B108" i="9" s="1"/>
  <c r="E112" i="9"/>
  <c r="B112" i="9" s="1"/>
  <c r="E116" i="9"/>
  <c r="B116" i="9" s="1"/>
  <c r="E120" i="9"/>
  <c r="B120" i="9" s="1"/>
  <c r="E124" i="9"/>
  <c r="B124" i="9" s="1"/>
  <c r="E128" i="9"/>
  <c r="B128" i="9" s="1"/>
  <c r="E132" i="9"/>
  <c r="B132" i="9" s="1"/>
  <c r="H1604" i="1" l="1"/>
  <c r="H19" i="9"/>
  <c r="E19" i="9" s="1"/>
  <c r="B19" i="9" s="1"/>
  <c r="B207" i="9"/>
  <c r="F228" i="9"/>
  <c r="B228" i="9" s="1"/>
  <c r="G1555" i="1"/>
  <c r="I33" i="3"/>
  <c r="D1538" i="1"/>
  <c r="D535" i="4"/>
  <c r="E316" i="9"/>
  <c r="B316" i="9" s="1"/>
  <c r="G343" i="9"/>
  <c r="E343" i="9" s="1"/>
  <c r="B343" i="9" s="1"/>
  <c r="I1562" i="1"/>
  <c r="I1558" i="1"/>
  <c r="I1580" i="1"/>
  <c r="I1573" i="1"/>
  <c r="I1560" i="1"/>
  <c r="I1552" i="1"/>
  <c r="I1575" i="1"/>
  <c r="I1578" i="1"/>
  <c r="I1565" i="1"/>
  <c r="I30" i="3"/>
  <c r="D1510" i="1"/>
  <c r="I25" i="3"/>
  <c r="D1255" i="1"/>
  <c r="F648" i="4"/>
  <c r="C642" i="1"/>
  <c r="E308" i="4"/>
  <c r="D303" i="1" s="1"/>
  <c r="D304" i="1"/>
  <c r="H304" i="1"/>
  <c r="G304" i="1"/>
  <c r="F230" i="4"/>
  <c r="C226" i="1"/>
  <c r="G516" i="1"/>
  <c r="G356" i="1"/>
  <c r="G78" i="1"/>
  <c r="F535" i="4"/>
  <c r="C529" i="1"/>
  <c r="F7" i="5"/>
  <c r="H22" i="3"/>
  <c r="C1012" i="1"/>
  <c r="F35" i="6"/>
  <c r="H28" i="3"/>
  <c r="C1431" i="1"/>
  <c r="F629" i="4"/>
  <c r="C623" i="1"/>
  <c r="F125" i="4"/>
  <c r="C121" i="1"/>
  <c r="G338" i="9"/>
  <c r="E338" i="9" s="1"/>
  <c r="B338" i="9" s="1"/>
  <c r="F203" i="5"/>
  <c r="C1207" i="1"/>
  <c r="D69" i="5"/>
  <c r="F88" i="5"/>
  <c r="C1093" i="1"/>
  <c r="H24" i="9"/>
  <c r="D152" i="4"/>
  <c r="G24" i="9"/>
  <c r="F153" i="4"/>
  <c r="C149" i="1"/>
  <c r="F647" i="4"/>
  <c r="C641" i="1"/>
  <c r="E639" i="4"/>
  <c r="D633" i="1" s="1"/>
  <c r="D424" i="1"/>
  <c r="I1554" i="1"/>
  <c r="I1545" i="1"/>
  <c r="D418" i="4"/>
  <c r="F360" i="4"/>
  <c r="C355" i="1"/>
  <c r="I1548" i="1"/>
  <c r="I1543" i="1"/>
  <c r="B346" i="9"/>
  <c r="E345" i="9"/>
  <c r="I10" i="3" s="1"/>
  <c r="F491" i="4"/>
  <c r="D430" i="4"/>
  <c r="C485" i="1"/>
  <c r="E299" i="4"/>
  <c r="I18" i="3"/>
  <c r="D148" i="1"/>
  <c r="E418" i="4"/>
  <c r="D413" i="1" s="1"/>
  <c r="D355" i="1"/>
  <c r="F147" i="5"/>
  <c r="C1152" i="1"/>
  <c r="H24" i="3"/>
  <c r="F177" i="5"/>
  <c r="C1181" i="1"/>
  <c r="F49" i="4"/>
  <c r="C45" i="1"/>
  <c r="D141" i="6"/>
  <c r="G348" i="9" s="1"/>
  <c r="E348" i="9" s="1"/>
  <c r="F5" i="6"/>
  <c r="H27" i="3"/>
  <c r="C1401" i="1"/>
  <c r="E315" i="9"/>
  <c r="B315" i="9" s="1"/>
  <c r="I40" i="3"/>
  <c r="C1622" i="1"/>
  <c r="E417" i="4"/>
  <c r="D412" i="1" s="1"/>
  <c r="I1541" i="1"/>
  <c r="F164" i="4"/>
  <c r="C160" i="1"/>
  <c r="F273" i="4"/>
  <c r="C269" i="1"/>
  <c r="F571" i="4"/>
  <c r="C565" i="1"/>
  <c r="D6" i="4"/>
  <c r="F7" i="4"/>
  <c r="C3" i="1"/>
  <c r="E179" i="9"/>
  <c r="B179" i="9" s="1"/>
  <c r="I31" i="3"/>
  <c r="D1537" i="1"/>
  <c r="F584" i="4"/>
  <c r="C578" i="1"/>
  <c r="F255" i="5"/>
  <c r="D251" i="5"/>
  <c r="D176" i="5" s="1"/>
  <c r="C1259" i="1"/>
  <c r="F12" i="5"/>
  <c r="C1017" i="1"/>
  <c r="I24" i="3"/>
  <c r="E176" i="5"/>
  <c r="D1180" i="1" s="1"/>
  <c r="D1181" i="1"/>
  <c r="I17" i="3"/>
  <c r="E422" i="4"/>
  <c r="D2" i="1"/>
  <c r="K1481" i="9"/>
  <c r="G344" i="9"/>
  <c r="E344" i="9" s="1"/>
  <c r="B344" i="9" s="1"/>
  <c r="I39" i="3"/>
  <c r="C1621" i="1"/>
  <c r="D417" i="4"/>
  <c r="F308" i="4"/>
  <c r="C303" i="1"/>
  <c r="E640" i="4"/>
  <c r="D634" i="1" s="1"/>
  <c r="D529" i="1"/>
  <c r="I1550" i="1"/>
  <c r="I1567" i="1"/>
  <c r="E69" i="5"/>
  <c r="I1569" i="1"/>
  <c r="E24" i="9" l="1"/>
  <c r="B24" i="9" s="1"/>
  <c r="H1538" i="1"/>
  <c r="G1538" i="1"/>
  <c r="H226" i="1"/>
  <c r="G226" i="1"/>
  <c r="H642" i="1"/>
  <c r="G642" i="1"/>
  <c r="H1510" i="1"/>
  <c r="G1510" i="1"/>
  <c r="H1621" i="1"/>
  <c r="G1621" i="1"/>
  <c r="H11" i="3"/>
  <c r="H578" i="1"/>
  <c r="G578" i="1"/>
  <c r="G160" i="1"/>
  <c r="H160" i="1"/>
  <c r="H45" i="1"/>
  <c r="G45" i="1"/>
  <c r="E301" i="4"/>
  <c r="D297" i="1" s="1"/>
  <c r="E423" i="4"/>
  <c r="D295" i="1"/>
  <c r="G1093" i="1"/>
  <c r="H1093" i="1"/>
  <c r="H303" i="1"/>
  <c r="G303" i="1"/>
  <c r="G3" i="1"/>
  <c r="H3" i="1"/>
  <c r="F251" i="5"/>
  <c r="H25" i="3"/>
  <c r="C1255" i="1"/>
  <c r="H269" i="1"/>
  <c r="G269" i="1"/>
  <c r="F141" i="6"/>
  <c r="H31" i="3"/>
  <c r="C1537" i="1"/>
  <c r="G1181" i="1"/>
  <c r="H1181" i="1"/>
  <c r="H1152" i="1"/>
  <c r="G1152" i="1"/>
  <c r="F430" i="4"/>
  <c r="D639" i="4"/>
  <c r="C424" i="1"/>
  <c r="F418" i="4"/>
  <c r="C413" i="1"/>
  <c r="D299" i="4"/>
  <c r="F152" i="4"/>
  <c r="H18" i="3"/>
  <c r="C148" i="1"/>
  <c r="F69" i="5"/>
  <c r="H23" i="3"/>
  <c r="C1074" i="1"/>
  <c r="H121" i="1"/>
  <c r="G121" i="1"/>
  <c r="H1431" i="1"/>
  <c r="G1431" i="1"/>
  <c r="D6" i="5"/>
  <c r="G565" i="1"/>
  <c r="H565" i="1"/>
  <c r="F417" i="4"/>
  <c r="C412" i="1"/>
  <c r="E300" i="4"/>
  <c r="D296" i="1" s="1"/>
  <c r="G1017" i="1"/>
  <c r="H1017" i="1"/>
  <c r="D300" i="4"/>
  <c r="F6" i="4"/>
  <c r="H17" i="3"/>
  <c r="D422" i="4"/>
  <c r="C2" i="1"/>
  <c r="H1401" i="1"/>
  <c r="G1401" i="1"/>
  <c r="E347" i="9"/>
  <c r="B348" i="9"/>
  <c r="H641" i="1"/>
  <c r="G641" i="1"/>
  <c r="H149" i="1"/>
  <c r="G149" i="1"/>
  <c r="H1207" i="1"/>
  <c r="G1207" i="1"/>
  <c r="D640" i="4"/>
  <c r="I23" i="3"/>
  <c r="D1074" i="1"/>
  <c r="E6" i="5"/>
  <c r="H1622" i="1"/>
  <c r="G1622" i="1"/>
  <c r="G623" i="1"/>
  <c r="H623" i="1"/>
  <c r="H355" i="1"/>
  <c r="G355" i="1"/>
  <c r="E424" i="4"/>
  <c r="D419" i="1" s="1"/>
  <c r="E643" i="4"/>
  <c r="D417" i="1"/>
  <c r="H1259" i="1"/>
  <c r="G1259" i="1"/>
  <c r="F176" i="5"/>
  <c r="C1180" i="1"/>
  <c r="G485" i="1"/>
  <c r="H485" i="1"/>
  <c r="G1012" i="1"/>
  <c r="H1012" i="1"/>
  <c r="G529" i="1"/>
  <c r="H529" i="1"/>
  <c r="E342" i="9"/>
  <c r="H1537" i="1" l="1"/>
  <c r="G1537" i="1"/>
  <c r="H9" i="3"/>
  <c r="G424" i="1"/>
  <c r="H424" i="1"/>
  <c r="H1255" i="1"/>
  <c r="G1255" i="1"/>
  <c r="H1180" i="1"/>
  <c r="G1180" i="1"/>
  <c r="F640" i="4"/>
  <c r="C634" i="1"/>
  <c r="H2" i="1"/>
  <c r="G2" i="1"/>
  <c r="F300" i="4"/>
  <c r="C296" i="1"/>
  <c r="D423" i="4"/>
  <c r="D424" i="4" s="1"/>
  <c r="D301" i="4"/>
  <c r="F299" i="4"/>
  <c r="C295" i="1"/>
  <c r="F639" i="4"/>
  <c r="C633" i="1"/>
  <c r="D637" i="1"/>
  <c r="H299" i="9"/>
  <c r="D1011" i="1"/>
  <c r="F422" i="4"/>
  <c r="D643" i="4"/>
  <c r="C417" i="1"/>
  <c r="G412" i="1"/>
  <c r="H412" i="1"/>
  <c r="G306" i="9"/>
  <c r="E306" i="9" s="1"/>
  <c r="B306" i="9" s="1"/>
  <c r="G299" i="9"/>
  <c r="E299" i="9" s="1"/>
  <c r="F6" i="5"/>
  <c r="C1011" i="1"/>
  <c r="H148" i="1"/>
  <c r="G148" i="1"/>
  <c r="H413" i="1"/>
  <c r="G413" i="1"/>
  <c r="E425" i="4"/>
  <c r="D420" i="1" s="1"/>
  <c r="E644" i="4"/>
  <c r="D418" i="1"/>
  <c r="H20" i="9"/>
  <c r="N3" i="9"/>
  <c r="I11" i="3"/>
  <c r="G1074" i="1"/>
  <c r="H1074" i="1"/>
  <c r="F424" i="4" l="1"/>
  <c r="C419" i="1"/>
  <c r="F643" i="4"/>
  <c r="C637" i="1"/>
  <c r="H8" i="3"/>
  <c r="G1011" i="1"/>
  <c r="H1011" i="1"/>
  <c r="H295" i="1"/>
  <c r="G295" i="1"/>
  <c r="H296" i="1"/>
  <c r="G296" i="1"/>
  <c r="E646" i="4"/>
  <c r="D638" i="1"/>
  <c r="H417" i="1"/>
  <c r="G417" i="1"/>
  <c r="G633" i="1"/>
  <c r="H633" i="1"/>
  <c r="E645" i="4"/>
  <c r="G634" i="1"/>
  <c r="H634" i="1"/>
  <c r="K3" i="9"/>
  <c r="I9" i="3"/>
  <c r="B299" i="9"/>
  <c r="F301" i="4"/>
  <c r="C297" i="1"/>
  <c r="D644" i="4"/>
  <c r="D425" i="4"/>
  <c r="F423" i="4"/>
  <c r="C418" i="1"/>
  <c r="G20" i="9"/>
  <c r="E20" i="9" s="1"/>
  <c r="B20" i="9" s="1"/>
  <c r="D646" i="4" l="1"/>
  <c r="F644" i="4"/>
  <c r="C638" i="1"/>
  <c r="E650" i="4"/>
  <c r="D640" i="1"/>
  <c r="H637" i="1"/>
  <c r="G637" i="1"/>
  <c r="H297" i="1"/>
  <c r="G297" i="1"/>
  <c r="E649" i="4"/>
  <c r="D639" i="1"/>
  <c r="F425" i="4"/>
  <c r="C420" i="1"/>
  <c r="D645" i="4"/>
  <c r="M3" i="9"/>
  <c r="H419" i="1"/>
  <c r="G419" i="1"/>
  <c r="G418" i="1"/>
  <c r="H418" i="1"/>
  <c r="D649" i="4" l="1"/>
  <c r="F645" i="4"/>
  <c r="C639" i="1"/>
  <c r="I19" i="3"/>
  <c r="D643" i="1"/>
  <c r="H420" i="1"/>
  <c r="G420" i="1"/>
  <c r="F646" i="4"/>
  <c r="D650" i="4"/>
  <c r="G297" i="9" s="1"/>
  <c r="E297" i="9" s="1"/>
  <c r="B297" i="9" s="1"/>
  <c r="C640" i="1"/>
  <c r="H334" i="9"/>
  <c r="G334" i="9"/>
  <c r="I20" i="3"/>
  <c r="D644" i="1"/>
  <c r="H638" i="1"/>
  <c r="G638" i="1"/>
  <c r="E334" i="9" l="1"/>
  <c r="B334" i="9" s="1"/>
  <c r="H19" i="3"/>
  <c r="F649" i="4"/>
  <c r="C643" i="1"/>
  <c r="H640" i="1"/>
  <c r="G640" i="1"/>
  <c r="F650" i="4"/>
  <c r="H20" i="3"/>
  <c r="C644" i="1"/>
  <c r="H639" i="1"/>
  <c r="G639" i="1"/>
  <c r="E298" i="9" l="1"/>
  <c r="I8" i="3" s="1"/>
  <c r="G644" i="1"/>
  <c r="H644" i="1"/>
  <c r="H643" i="1"/>
  <c r="G643" i="1"/>
  <c r="H7" i="3"/>
  <c r="J3" i="9" l="1"/>
  <c r="G295" i="9" l="1"/>
  <c r="L293" i="9"/>
  <c r="F293" i="9" s="1"/>
  <c r="H295" i="9"/>
  <c r="G18" i="9"/>
  <c r="H18" i="9"/>
  <c r="G21" i="9"/>
  <c r="L15" i="9"/>
  <c r="J11" i="9"/>
  <c r="H21" i="9"/>
  <c r="K13" i="9"/>
  <c r="I7" i="9"/>
  <c r="I6" i="9"/>
  <c r="K10" i="9"/>
  <c r="J17" i="9"/>
  <c r="K6" i="9"/>
  <c r="G16" i="9"/>
  <c r="H16" i="9"/>
  <c r="I12" i="9"/>
  <c r="G17" i="9"/>
  <c r="J13" i="9"/>
  <c r="I8" i="9"/>
  <c r="J12" i="9"/>
  <c r="I11" i="9"/>
  <c r="J6" i="9"/>
  <c r="J7" i="9"/>
  <c r="K11" i="9"/>
  <c r="J10" i="9"/>
  <c r="K5" i="9"/>
  <c r="J8" i="9"/>
  <c r="K12" i="9"/>
  <c r="H17" i="9"/>
  <c r="I9" i="9"/>
  <c r="L16" i="9"/>
  <c r="K8" i="9"/>
  <c r="H22" i="9"/>
  <c r="G22" i="9"/>
  <c r="M16" i="9"/>
  <c r="I17" i="9"/>
  <c r="K9" i="9"/>
  <c r="I5" i="9"/>
  <c r="J9" i="9"/>
  <c r="G15" i="9"/>
  <c r="J5" i="9"/>
  <c r="H15" i="9"/>
  <c r="M15" i="9"/>
  <c r="K7" i="9"/>
  <c r="I13" i="9"/>
  <c r="E13" i="9" l="1"/>
  <c r="B13" i="9" s="1"/>
  <c r="E10" i="9"/>
  <c r="B10" i="9" s="1"/>
  <c r="E11" i="9"/>
  <c r="B11" i="9" s="1"/>
  <c r="E16" i="9"/>
  <c r="E7" i="9"/>
  <c r="B7" i="9" s="1"/>
  <c r="F15" i="9"/>
  <c r="E21" i="9"/>
  <c r="B21" i="9" s="1"/>
  <c r="E5" i="9"/>
  <c r="E22" i="9"/>
  <c r="B22" i="9" s="1"/>
  <c r="E9" i="9"/>
  <c r="B9" i="9" s="1"/>
  <c r="E6" i="9"/>
  <c r="B6" i="9" s="1"/>
  <c r="E18" i="9"/>
  <c r="B18" i="9" s="1"/>
  <c r="E17" i="9"/>
  <c r="B17" i="9" s="1"/>
  <c r="E15" i="9"/>
  <c r="E12" i="9"/>
  <c r="B12" i="9" s="1"/>
  <c r="B293" i="9"/>
  <c r="F23" i="9"/>
  <c r="F16" i="9"/>
  <c r="E8" i="9"/>
  <c r="B8" i="9" s="1"/>
  <c r="E295" i="9"/>
  <c r="B16" i="9" l="1"/>
  <c r="F14" i="9"/>
  <c r="F3" i="9" s="1"/>
  <c r="B295" i="9"/>
  <c r="E23" i="9"/>
  <c r="I7" i="3" s="1"/>
  <c r="B15" i="9"/>
  <c r="E14" i="9"/>
  <c r="I13" i="3" s="1"/>
  <c r="B5" i="9"/>
  <c r="E4" i="9"/>
  <c r="E3" i="9" l="1"/>
</calcChain>
</file>

<file path=xl/sharedStrings.xml><?xml version="1.0" encoding="utf-8"?>
<sst xmlns="http://schemas.openxmlformats.org/spreadsheetml/2006/main" count="4733" uniqueCount="3656">
  <si>
    <t>Obveznik:</t>
  </si>
  <si>
    <t>13061 - O.Š. VOŠTARNICA, ZADAR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</si>
  <si>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</si>
  <si>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</si>
  <si>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</si>
  <si>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</si>
  <si>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</si>
  <si>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</si>
  <si>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</si>
  <si>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</si>
  <si>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</si>
  <si>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</si>
  <si>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</si>
  <si>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</si>
  <si>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</si>
  <si>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</si>
  <si>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</si>
  <si>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</si>
  <si>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</si>
  <si>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</si>
  <si>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</si>
  <si>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</si>
  <si>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</si>
  <si>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</si>
  <si>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</si>
  <si>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</si>
  <si>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</si>
  <si>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</si>
  <si>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</si>
  <si>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</si>
  <si>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</si>
  <si>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</si>
  <si>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</si>
  <si>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</si>
  <si>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</si>
  <si>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</si>
  <si>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</si>
  <si>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</si>
  <si>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</si>
  <si>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</si>
  <si>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</si>
  <si>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</si>
  <si>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</si>
  <si>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</si>
  <si>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</si>
  <si>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</si>
  <si>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</si>
  <si>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</si>
  <si>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</si>
  <si>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</si>
  <si>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</si>
  <si>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</si>
  <si>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</si>
  <si>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</si>
  <si>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</si>
  <si>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</si>
  <si>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</si>
  <si>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</si>
  <si>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</si>
  <si>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</si>
  <si>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</si>
  <si>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</si>
  <si>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</si>
  <si>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</si>
  <si>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</si>
  <si>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</si>
  <si>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</si>
  <si>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</si>
  <si>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</si>
  <si>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</si>
  <si>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</si>
  <si>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</si>
  <si>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</si>
  <si>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</si>
  <si>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</si>
  <si>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</si>
  <si>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</si>
  <si>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</si>
  <si>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</si>
  <si>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</si>
  <si>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</si>
  <si>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</si>
  <si>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</si>
  <si>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</si>
  <si>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</si>
  <si>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</si>
  <si>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</si>
  <si>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</si>
  <si>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</si>
  <si>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</si>
  <si>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</si>
  <si>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</si>
  <si>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</si>
  <si>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</si>
  <si>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</si>
  <si>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</si>
  <si>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</si>
  <si>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</si>
  <si>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</si>
  <si>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</si>
  <si>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</si>
  <si>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</si>
  <si>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</si>
  <si>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</si>
  <si>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</si>
  <si>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</si>
  <si>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</si>
  <si>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</si>
  <si>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</si>
  <si>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</si>
  <si>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</si>
  <si>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</si>
  <si>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</si>
  <si>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</si>
  <si>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</si>
  <si>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</si>
  <si>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</si>
  <si>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</si>
  <si>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</si>
  <si>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</si>
  <si>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</si>
  <si>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</si>
  <si>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</si>
  <si>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</si>
  <si>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</si>
  <si>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</si>
  <si>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</si>
  <si>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</si>
  <si>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</si>
  <si>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</si>
  <si>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</si>
  <si>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</si>
  <si>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</si>
  <si>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</si>
  <si>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</si>
  <si>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</si>
  <si>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</si>
  <si>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</si>
  <si>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</si>
  <si>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</si>
  <si>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</si>
  <si>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</si>
  <si>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</si>
  <si>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</si>
  <si>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</si>
  <si>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</si>
  <si>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</si>
  <si>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</si>
  <si>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</si>
  <si>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</si>
  <si>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</si>
  <si>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</si>
  <si>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</si>
  <si>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</si>
  <si>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</si>
  <si>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</si>
  <si>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</si>
  <si>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</si>
  <si>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</si>
  <si>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</si>
  <si>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</si>
  <si>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</si>
  <si>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</si>
  <si>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</si>
  <si>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</si>
  <si>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</si>
  <si>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</si>
  <si>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</si>
  <si>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</si>
  <si>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</si>
  <si>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</si>
  <si>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</si>
  <si>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</si>
  <si>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</si>
  <si>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</si>
  <si>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</si>
  <si>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</si>
  <si>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</si>
  <si>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</si>
  <si>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</si>
  <si>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</si>
  <si>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</si>
  <si>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</si>
  <si>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</si>
  <si>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</si>
  <si>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</si>
  <si>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</si>
  <si>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</si>
  <si>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</si>
  <si>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</si>
  <si>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</si>
  <si>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</si>
  <si>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</si>
  <si>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</si>
  <si>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</si>
  <si>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</si>
  <si>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</si>
  <si>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</si>
  <si>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</si>
  <si>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</si>
  <si>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</si>
  <si>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</si>
  <si>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</si>
  <si>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</si>
  <si>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</si>
  <si>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</si>
  <si>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</si>
  <si>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</si>
  <si>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</si>
  <si>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</si>
  <si>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</si>
  <si>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</si>
  <si>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</si>
  <si>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</si>
  <si>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</si>
  <si>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</si>
  <si>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</si>
  <si>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</si>
  <si>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</si>
  <si>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</si>
  <si>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</si>
  <si>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</si>
  <si>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</si>
  <si>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</si>
  <si>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</si>
  <si>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</si>
  <si>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</si>
  <si>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</si>
  <si>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</si>
  <si>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</si>
  <si>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</si>
  <si>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</si>
  <si>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</si>
  <si>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</si>
  <si>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</si>
  <si>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</si>
  <si>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</si>
  <si>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</si>
  <si>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</si>
  <si>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</si>
  <si>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</si>
  <si>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</si>
  <si>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</si>
  <si>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</si>
  <si>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</si>
  <si>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</si>
  <si>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</si>
  <si>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</si>
  <si>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</si>
  <si>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</si>
  <si>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</si>
  <si>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</si>
  <si>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</si>
  <si>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</si>
  <si>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</si>
  <si>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</si>
  <si>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</si>
  <si>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</si>
  <si>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</si>
  <si>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</si>
  <si>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</si>
  <si>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</si>
  <si>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</si>
  <si>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</si>
  <si>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</si>
  <si>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</si>
  <si>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</si>
  <si>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</si>
  <si>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</si>
  <si>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</si>
  <si>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</si>
  <si>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</si>
  <si>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</si>
  <si>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</si>
  <si>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</si>
  <si>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</si>
  <si>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</si>
  <si>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</si>
  <si>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</si>
  <si>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</si>
  <si>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</si>
  <si>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</si>
  <si>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</si>
  <si>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</si>
  <si>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</si>
  <si>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</si>
  <si>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</si>
  <si>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</si>
  <si>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</si>
  <si>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</si>
  <si>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</si>
  <si>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</si>
  <si>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</si>
  <si>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</si>
  <si>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</si>
  <si>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</si>
  <si>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</si>
  <si>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</si>
  <si>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</si>
  <si>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</si>
  <si>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</si>
  <si>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</si>
  <si>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</si>
  <si>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</si>
  <si>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</si>
  <si>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</si>
  <si>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</si>
  <si>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</si>
  <si>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</si>
  <si>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</si>
  <si>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</si>
  <si>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</si>
  <si>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</si>
  <si>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</si>
  <si>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</si>
  <si>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</si>
  <si>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</si>
  <si>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</si>
  <si>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</si>
  <si>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</si>
  <si>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</si>
  <si>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</si>
  <si>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</si>
  <si>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</si>
  <si>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</si>
  <si>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</si>
  <si>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</si>
  <si>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</si>
  <si>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</si>
  <si>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</si>
  <si>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</si>
  <si>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</si>
  <si>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</si>
  <si>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</si>
  <si>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</si>
  <si>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</si>
  <si>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</si>
  <si>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</si>
  <si>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</si>
  <si>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</si>
  <si>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</si>
  <si>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</si>
  <si>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</si>
  <si>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</si>
  <si>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</si>
  <si>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</si>
  <si>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</si>
  <si>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</si>
  <si>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</si>
  <si>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</si>
  <si>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</si>
  <si>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</si>
  <si>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</si>
  <si>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</si>
  <si>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</si>
  <si>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</si>
  <si>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</si>
  <si>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</si>
  <si>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</si>
  <si>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</si>
  <si>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</si>
  <si>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</si>
  <si>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</si>
  <si>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</si>
  <si>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</si>
  <si>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</si>
  <si>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</si>
  <si>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</si>
  <si>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</si>
  <si>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</si>
  <si>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</si>
  <si>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</si>
  <si>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</si>
  <si>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</si>
  <si>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</si>
  <si>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</si>
  <si>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</si>
  <si>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</si>
  <si>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</si>
  <si>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</si>
  <si>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</si>
  <si>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</si>
  <si>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</si>
  <si>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</si>
  <si>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</si>
  <si>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</si>
  <si>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</si>
  <si>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</si>
  <si>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</si>
  <si>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</si>
  <si>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</si>
  <si>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</si>
  <si>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</si>
  <si>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</si>
  <si>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</si>
  <si>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</si>
  <si>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</si>
  <si>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</si>
  <si>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</si>
  <si>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</si>
  <si>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</si>
  <si>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</si>
  <si>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</si>
  <si>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</si>
  <si>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</si>
  <si>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</si>
  <si>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</si>
  <si>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</si>
  <si>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</si>
  <si>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</si>
  <si>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</si>
  <si>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</si>
  <si>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</si>
  <si>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</si>
  <si>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</si>
  <si>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</si>
  <si>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</si>
  <si>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</si>
  <si>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</si>
  <si>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</si>
  <si>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</si>
  <si>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</si>
  <si>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</si>
  <si>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</si>
  <si>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</si>
  <si>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</si>
  <si>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</si>
  <si>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</si>
  <si>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</si>
  <si>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</si>
  <si>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</si>
  <si>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</si>
  <si>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</si>
  <si>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</si>
  <si>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</si>
  <si>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</si>
  <si>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</si>
  <si>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</si>
  <si>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</si>
  <si>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</si>
  <si>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</si>
  <si>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</si>
  <si>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</si>
  <si>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</si>
  <si>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</si>
  <si>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</si>
  <si>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</si>
  <si>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</si>
  <si>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</si>
  <si>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</si>
  <si>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</si>
  <si>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</si>
  <si>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</si>
  <si>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</si>
  <si>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</si>
  <si>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</si>
  <si>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</si>
  <si>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</si>
  <si>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</si>
  <si>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</si>
  <si>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</si>
  <si>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</si>
  <si>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</si>
  <si>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</si>
  <si>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</si>
  <si>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</si>
  <si>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</si>
  <si>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</si>
  <si>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</si>
  <si>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</si>
  <si>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</si>
  <si>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</si>
  <si>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</si>
  <si>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</si>
  <si>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</si>
  <si>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</si>
  <si>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</si>
  <si>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</si>
  <si>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</si>
  <si>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</si>
  <si>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</si>
  <si>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</si>
  <si>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</si>
  <si>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</si>
  <si>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</si>
  <si>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</si>
  <si>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</si>
  <si>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</si>
  <si>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</si>
  <si>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</si>
  <si>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</si>
  <si>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</si>
  <si>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</si>
  <si>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</si>
  <si>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</si>
  <si>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</si>
  <si>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</si>
  <si>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</si>
  <si>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</si>
  <si>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</si>
  <si>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</si>
  <si>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</si>
  <si>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</si>
  <si>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</si>
  <si>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</si>
  <si>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</si>
  <si>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</si>
  <si>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</si>
  <si>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</si>
  <si>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</si>
  <si>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</si>
  <si>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</si>
  <si>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</si>
  <si>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</si>
  <si>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</si>
  <si>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</si>
  <si>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</si>
  <si>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</si>
  <si>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</si>
  <si>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</si>
  <si>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</si>
  <si>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</si>
  <si>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</si>
  <si>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</si>
  <si>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</si>
  <si>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</si>
  <si>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</si>
  <si>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</si>
  <si>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</si>
  <si>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</si>
  <si>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</si>
  <si>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</si>
  <si>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</si>
  <si>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</si>
  <si>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</si>
  <si>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</si>
  <si>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</si>
  <si>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</si>
  <si>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</si>
  <si>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</si>
  <si>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</si>
  <si>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</si>
  <si>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</si>
  <si>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</si>
  <si>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</si>
  <si>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</si>
  <si>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</si>
  <si>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</si>
  <si>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</si>
  <si>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</si>
  <si>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</si>
  <si>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</si>
  <si>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</si>
  <si>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</si>
  <si>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</si>
  <si>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</si>
  <si>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</si>
  <si>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</si>
  <si>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</si>
  <si>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</si>
  <si>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</si>
  <si>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</si>
  <si>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</si>
  <si>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</si>
  <si>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</si>
  <si>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</si>
  <si>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</si>
  <si>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</si>
  <si>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</si>
  <si>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</si>
  <si>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</si>
  <si>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</si>
  <si>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</si>
  <si>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</si>
  <si>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</si>
  <si>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</si>
  <si>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</si>
  <si>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</si>
  <si>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</si>
  <si>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</si>
  <si>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</si>
  <si>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</si>
  <si>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</si>
  <si>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</si>
  <si>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</si>
  <si>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</si>
  <si>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</si>
  <si>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</si>
  <si>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</si>
  <si>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</si>
  <si>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</si>
  <si>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</si>
  <si>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</si>
  <si>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</si>
  <si>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</si>
  <si>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</si>
  <si>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</si>
  <si>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</si>
  <si>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</si>
  <si>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</si>
  <si>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</si>
  <si>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</si>
  <si>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</si>
  <si>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</si>
  <si>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</si>
  <si>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</si>
  <si>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</si>
  <si>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</si>
  <si>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</si>
  <si>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</si>
  <si>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</si>
  <si>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</si>
  <si>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</si>
  <si>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</si>
  <si>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</si>
  <si>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</si>
  <si>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</si>
  <si>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</si>
  <si>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</si>
  <si>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</si>
  <si>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</si>
  <si>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</si>
  <si>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</si>
  <si>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</si>
  <si>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</si>
  <si>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</si>
  <si>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</si>
  <si>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</si>
  <si>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</si>
  <si>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</si>
  <si>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</si>
  <si>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</si>
  <si>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</si>
  <si>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</si>
  <si>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</si>
  <si>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</si>
  <si>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</si>
  <si>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</si>
  <si>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</si>
  <si>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</si>
  <si>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</si>
  <si>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</si>
  <si>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</si>
  <si>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</si>
  <si>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</si>
  <si>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</si>
  <si>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</si>
  <si>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</si>
  <si>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</si>
  <si>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</si>
  <si>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</si>
  <si>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</si>
  <si>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</si>
  <si>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</si>
  <si>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</si>
  <si>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</si>
  <si>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</si>
  <si>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</si>
  <si>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</si>
  <si>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</si>
  <si>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</si>
  <si>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</si>
  <si>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</si>
  <si>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</si>
  <si>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</si>
  <si>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</si>
  <si>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</si>
  <si>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</si>
  <si>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</si>
  <si>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</si>
  <si>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</si>
  <si>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</si>
  <si>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</si>
  <si>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</si>
  <si>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</si>
  <si>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</si>
  <si>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</si>
  <si>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</si>
  <si>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</si>
  <si>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</si>
  <si>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</si>
  <si>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</si>
  <si>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</si>
  <si>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</si>
  <si>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</si>
  <si>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</si>
  <si>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</si>
  <si>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</si>
  <si>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</si>
  <si>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</si>
  <si>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</si>
  <si>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</si>
  <si>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</si>
  <si>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</si>
  <si>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</si>
  <si>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</si>
  <si>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</si>
  <si>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</si>
  <si>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</si>
  <si>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</si>
  <si>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</si>
  <si>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</si>
  <si>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</si>
  <si>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</si>
  <si>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</si>
  <si>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</si>
  <si>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</si>
  <si>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</si>
  <si>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</si>
  <si>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</si>
  <si>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</si>
  <si>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</si>
  <si>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</si>
  <si>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</si>
  <si>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</si>
  <si>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</si>
  <si>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</si>
  <si>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</si>
  <si>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</si>
  <si>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</si>
  <si>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</si>
  <si>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</si>
  <si>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</si>
  <si>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</si>
  <si>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</si>
  <si>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</si>
  <si>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</si>
  <si>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</si>
  <si>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</si>
  <si>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</si>
  <si>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</si>
  <si>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</si>
  <si>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</si>
  <si>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</si>
  <si>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</si>
  <si>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</si>
  <si>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</si>
  <si>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</si>
  <si>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</si>
  <si>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</si>
  <si>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</si>
  <si>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</si>
  <si>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</si>
  <si>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</si>
  <si>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</si>
  <si>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</si>
  <si>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</si>
  <si>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</si>
  <si>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</si>
  <si>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</si>
  <si>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</si>
  <si>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</si>
  <si>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</si>
  <si>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</si>
  <si>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</si>
  <si>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</si>
  <si>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</si>
  <si>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</si>
  <si>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</si>
  <si>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</si>
  <si>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</si>
  <si>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</si>
  <si>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</si>
  <si>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</si>
  <si>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</si>
  <si>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</si>
  <si>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</si>
  <si>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</si>
  <si>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</si>
  <si>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</si>
  <si>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</si>
  <si>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</si>
  <si>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</si>
  <si>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</si>
  <si>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</si>
  <si>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</si>
  <si>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</si>
  <si>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</si>
  <si>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</si>
  <si>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</si>
  <si>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</si>
  <si>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</si>
  <si>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</si>
  <si>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</si>
  <si>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</si>
  <si>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</si>
  <si>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</si>
  <si>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</si>
  <si>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</si>
  <si>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</si>
  <si>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</si>
  <si>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</si>
  <si>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</si>
  <si>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</si>
  <si>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</si>
  <si>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</si>
  <si>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</si>
  <si>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</si>
  <si>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</si>
  <si>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</si>
  <si>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</si>
  <si>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</si>
  <si>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</si>
  <si>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</si>
  <si>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</si>
  <si>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</si>
  <si>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</si>
  <si>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</si>
  <si>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</si>
  <si>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</si>
  <si>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</si>
  <si>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</si>
  <si>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</si>
  <si>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</si>
  <si>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</si>
  <si>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</si>
  <si>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</si>
  <si>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</si>
  <si>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</si>
  <si>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</si>
  <si>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</si>
  <si>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</si>
  <si>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</si>
  <si>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</si>
  <si>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</si>
  <si>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</si>
  <si>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</si>
  <si>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</si>
  <si>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</si>
  <si>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</si>
  <si>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</si>
  <si>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</si>
  <si>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</si>
  <si>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</si>
  <si>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</si>
  <si>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</si>
  <si>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</si>
  <si>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</si>
  <si>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</si>
  <si>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</si>
  <si>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</si>
  <si>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</si>
  <si>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</si>
  <si>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</si>
  <si>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</si>
  <si>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</si>
  <si>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</si>
  <si>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</si>
  <si>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</si>
  <si>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</si>
  <si>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</si>
  <si>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</si>
  <si>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</si>
  <si>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</si>
  <si>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</si>
  <si>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</si>
  <si>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</si>
  <si>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</si>
  <si>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</si>
  <si>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</si>
  <si>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</si>
  <si>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</si>
  <si>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</si>
  <si>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</si>
  <si>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</si>
  <si>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</si>
  <si>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</si>
  <si>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</si>
  <si>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</si>
  <si>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</si>
  <si>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</si>
  <si>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</si>
  <si>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</si>
  <si>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</si>
  <si>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</si>
  <si>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</si>
  <si>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</si>
  <si>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</si>
  <si>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</si>
  <si>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</si>
  <si>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</si>
  <si>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</si>
  <si>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</si>
  <si>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</si>
  <si>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</si>
  <si>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</si>
  <si>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</si>
  <si>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</si>
  <si>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</si>
  <si>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</si>
  <si>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</si>
  <si>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</si>
  <si>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</si>
  <si>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</si>
  <si>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</si>
  <si>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</si>
  <si>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</si>
  <si>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</si>
  <si>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</si>
  <si>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</si>
  <si>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</si>
  <si>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</si>
  <si>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</si>
  <si>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</si>
  <si>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</si>
  <si>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</si>
  <si>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</si>
  <si>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</si>
  <si>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</si>
  <si>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</si>
  <si>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</si>
  <si>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</si>
  <si>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</si>
  <si>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</si>
  <si>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</si>
  <si>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</si>
  <si>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</si>
  <si>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</si>
  <si>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</si>
  <si>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</si>
  <si>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</si>
  <si>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</si>
  <si>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</si>
  <si>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</si>
  <si>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</si>
  <si>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</si>
  <si>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</si>
  <si>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</si>
  <si>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</si>
  <si>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</si>
  <si>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</si>
  <si>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</si>
  <si>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</si>
  <si>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</si>
  <si>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</si>
  <si>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</si>
  <si>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</si>
  <si>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</si>
  <si>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</si>
  <si>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</si>
  <si>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</si>
  <si>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</si>
  <si>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</si>
  <si>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</si>
  <si>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</si>
  <si>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</si>
  <si>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</si>
  <si>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</si>
  <si>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</si>
  <si>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</si>
  <si>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</si>
  <si>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</si>
  <si>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</si>
  <si>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</si>
  <si>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</si>
  <si>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</si>
  <si>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</si>
  <si>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</si>
  <si>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</si>
  <si>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</si>
  <si>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</si>
  <si>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</si>
  <si>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</si>
  <si>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</si>
  <si>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</si>
  <si>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</si>
  <si>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</si>
  <si>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</si>
  <si>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</si>
  <si>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</si>
  <si>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</si>
  <si>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</si>
  <si>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</si>
  <si>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</si>
  <si>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</si>
  <si>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</si>
  <si>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</si>
  <si>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</si>
  <si>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</si>
  <si>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</si>
  <si>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</si>
  <si>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</si>
  <si>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</si>
  <si>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</si>
  <si>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</si>
  <si>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</si>
  <si>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</si>
  <si>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</si>
  <si>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</si>
  <si>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</si>
  <si>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</si>
  <si>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</si>
  <si>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</si>
  <si>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</si>
  <si>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</si>
  <si>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</si>
  <si>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</si>
  <si>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</si>
  <si>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</si>
  <si>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</si>
  <si>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</si>
  <si>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</si>
  <si>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</si>
  <si>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</si>
  <si>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</si>
  <si>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</si>
  <si>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</si>
  <si>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</si>
  <si>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</si>
  <si>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</si>
  <si>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</si>
  <si>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</si>
  <si>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</si>
  <si>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</si>
  <si>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</si>
  <si>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</si>
  <si>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</si>
  <si>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</si>
  <si>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</si>
  <si>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</si>
  <si>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</si>
  <si>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</si>
  <si>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</si>
  <si>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</si>
  <si>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</si>
  <si>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</si>
  <si>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</si>
  <si>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</si>
  <si>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</si>
  <si>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</si>
  <si>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</si>
  <si>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</si>
  <si>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</si>
  <si>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</si>
  <si>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</si>
  <si>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</si>
  <si>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</si>
  <si>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</si>
  <si>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</si>
  <si>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</si>
  <si>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</si>
  <si>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</si>
  <si>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</si>
  <si>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</si>
  <si>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</si>
  <si>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</si>
  <si>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</si>
  <si>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</si>
  <si>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</si>
  <si>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</si>
  <si>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</si>
  <si>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</si>
  <si>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</si>
  <si>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</si>
  <si>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</si>
  <si>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</si>
  <si>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</si>
  <si>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</si>
  <si>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</si>
  <si>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</si>
  <si>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</si>
  <si>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</si>
  <si>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</si>
  <si>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</si>
  <si>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</si>
  <si>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</si>
  <si>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</si>
  <si>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</si>
  <si>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</si>
  <si>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</si>
  <si>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</si>
  <si>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</si>
  <si>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</si>
  <si>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</si>
  <si>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</si>
  <si>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</si>
  <si>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</si>
  <si>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</si>
  <si>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</si>
  <si>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</si>
  <si>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</si>
  <si>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</si>
  <si>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</si>
  <si>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</si>
  <si>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</si>
  <si>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</si>
  <si>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</si>
  <si>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</si>
  <si>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</si>
  <si>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</si>
  <si>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</si>
  <si>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</si>
  <si>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</si>
  <si>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</si>
  <si>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</si>
  <si>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</si>
  <si>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</si>
  <si>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</si>
  <si>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</si>
  <si>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</si>
  <si>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</si>
  <si>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</si>
  <si>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</si>
  <si>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</si>
  <si>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</si>
  <si>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</si>
  <si>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</si>
  <si>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</si>
  <si>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</si>
  <si>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</si>
  <si>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</si>
  <si>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</si>
  <si>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</si>
  <si>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</si>
  <si>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</si>
  <si>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</si>
  <si>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</si>
  <si>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</si>
  <si>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</si>
  <si>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</si>
  <si>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</si>
  <si>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</si>
  <si>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</si>
  <si>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</si>
  <si>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</si>
  <si>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</si>
  <si>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</si>
  <si>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</si>
  <si>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</si>
  <si>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</si>
  <si>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</si>
  <si>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</si>
  <si>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</si>
  <si>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</si>
  <si>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</si>
  <si>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</si>
  <si>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</si>
  <si>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</si>
  <si>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</si>
  <si>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</si>
  <si>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</si>
  <si>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</si>
  <si>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</si>
  <si>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</si>
  <si>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</si>
  <si>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</si>
  <si>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</si>
  <si>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</si>
  <si>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</si>
  <si>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</si>
  <si>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</si>
  <si>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</si>
  <si>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</si>
  <si>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</si>
  <si>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</si>
  <si>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</si>
  <si>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</si>
  <si>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</si>
  <si>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</si>
  <si>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</si>
  <si>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</si>
  <si>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</si>
  <si>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</si>
  <si>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</si>
  <si>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</si>
  <si>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</si>
  <si>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</si>
  <si>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</si>
  <si>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</si>
  <si>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</si>
  <si>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</si>
  <si>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</si>
  <si>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</si>
  <si>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</si>
  <si>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</si>
  <si>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</si>
  <si>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</si>
  <si>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</si>
  <si>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</si>
  <si>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</si>
  <si>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</si>
  <si>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</si>
  <si>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</si>
  <si>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</si>
  <si>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</si>
  <si>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</si>
  <si>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</si>
  <si>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</si>
  <si>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</si>
  <si>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</si>
  <si>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</si>
  <si>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</si>
  <si>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</si>
  <si>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</si>
  <si>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</si>
  <si>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</si>
  <si>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</si>
  <si>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</si>
  <si>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</si>
  <si>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</si>
  <si>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</si>
  <si>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</si>
  <si>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</si>
  <si>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</si>
  <si>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</si>
  <si>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</si>
  <si>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</si>
  <si>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</si>
  <si>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</si>
  <si>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</si>
  <si>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</si>
  <si>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</si>
  <si>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</si>
  <si>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</si>
  <si>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</si>
  <si>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</si>
  <si>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</si>
  <si>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</si>
  <si>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</si>
  <si>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</si>
  <si>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</si>
  <si>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</si>
  <si>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</si>
  <si>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</si>
  <si>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</si>
  <si>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</si>
  <si>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</si>
  <si>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</si>
  <si>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</si>
  <si>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</si>
  <si>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</si>
  <si>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</si>
  <si>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</si>
  <si>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</si>
  <si>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</si>
  <si>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</si>
  <si>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</si>
  <si>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</si>
  <si>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</si>
  <si>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</si>
  <si>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</si>
  <si>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</si>
  <si>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</si>
  <si>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</si>
  <si>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</si>
  <si>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</si>
  <si>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</si>
  <si>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</si>
  <si>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</si>
  <si>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</si>
  <si>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</si>
  <si>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</si>
  <si>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</si>
  <si>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</si>
  <si>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</si>
  <si>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</si>
  <si>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</si>
  <si>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</si>
  <si>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</si>
  <si>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</si>
  <si>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</si>
  <si>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</si>
  <si>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</si>
  <si>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</si>
  <si>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</si>
  <si>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</si>
  <si>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</si>
  <si>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</si>
  <si>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</si>
  <si>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</si>
  <si>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</si>
  <si>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</si>
  <si>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</si>
  <si>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</si>
  <si>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</si>
  <si>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</si>
  <si>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</si>
  <si>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</si>
  <si>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</si>
  <si>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</si>
  <si>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</si>
  <si>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</si>
  <si>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</si>
  <si>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</si>
  <si>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</si>
  <si>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</si>
  <si>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</si>
  <si>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</si>
  <si>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</si>
  <si>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</si>
  <si>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</si>
  <si>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</si>
  <si>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</si>
  <si>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</si>
  <si>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</si>
  <si>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</si>
  <si>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</si>
  <si>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</si>
  <si>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</si>
  <si>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</si>
  <si>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</si>
  <si>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</si>
  <si>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</si>
  <si>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</si>
  <si>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</si>
  <si>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</si>
  <si>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</si>
  <si>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</si>
  <si>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</si>
  <si>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</si>
  <si>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</si>
  <si>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</si>
  <si>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</si>
  <si>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</si>
  <si>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</si>
  <si>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</si>
  <si>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</si>
  <si>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</si>
  <si>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</si>
  <si>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</si>
  <si>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</si>
  <si>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</si>
  <si>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</si>
  <si>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</si>
  <si>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</si>
  <si>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</si>
  <si>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</si>
  <si>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</si>
  <si>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</si>
  <si>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</si>
  <si>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</si>
  <si>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</si>
  <si>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</si>
  <si>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</si>
  <si>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</si>
  <si>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</si>
  <si>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</si>
  <si>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</si>
  <si>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</si>
  <si>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</si>
  <si>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</si>
  <si>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</si>
  <si>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</si>
  <si>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</si>
  <si>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</si>
  <si>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</si>
  <si>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</si>
  <si>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</si>
  <si>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</si>
  <si>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</si>
  <si>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</si>
  <si>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</si>
  <si>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</si>
  <si>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</si>
  <si>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</si>
  <si>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</si>
  <si>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</si>
  <si>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</si>
  <si>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</si>
  <si>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</si>
  <si>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</si>
  <si>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</si>
  <si>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</si>
  <si>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</si>
  <si>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</si>
  <si>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</si>
  <si>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</si>
  <si>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</si>
  <si>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</si>
  <si>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</si>
  <si>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</si>
  <si>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</si>
  <si>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</si>
  <si>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</si>
  <si>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</si>
  <si>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</si>
  <si>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</si>
  <si>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</si>
  <si>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</si>
  <si>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</si>
  <si>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</si>
  <si>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</si>
  <si>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</si>
  <si>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</si>
  <si>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</si>
  <si>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</si>
  <si>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</si>
  <si>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</si>
  <si>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</si>
  <si>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</si>
  <si>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</si>
  <si>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</si>
  <si>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</si>
  <si>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</si>
  <si>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</si>
  <si>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</si>
  <si>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</si>
  <si>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</si>
  <si>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</si>
  <si>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</si>
  <si>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</si>
  <si>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</si>
  <si>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</si>
  <si>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</si>
  <si>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</si>
  <si>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</si>
  <si>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</si>
  <si>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</si>
  <si>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</si>
  <si>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</si>
  <si>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</si>
  <si>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</si>
  <si>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</si>
  <si>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</si>
  <si>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</si>
  <si>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</si>
  <si>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</si>
  <si>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</si>
  <si>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</si>
  <si>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</si>
  <si>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</si>
  <si>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</si>
  <si>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</si>
  <si>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</si>
  <si>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</si>
  <si>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</si>
  <si>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</si>
  <si>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</si>
  <si>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</si>
  <si>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</si>
  <si>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</si>
  <si>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</si>
  <si>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</si>
  <si>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</si>
  <si>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</si>
  <si>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</si>
  <si>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</si>
  <si>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</si>
  <si>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</si>
  <si>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</si>
  <si>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</si>
  <si>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</si>
  <si>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</si>
  <si>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</si>
  <si>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</si>
  <si>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</si>
  <si>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</si>
  <si>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</si>
  <si>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</si>
  <si>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</si>
  <si>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</si>
  <si>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</si>
  <si>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</si>
  <si>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</si>
  <si>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</si>
  <si>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</si>
  <si>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</si>
  <si>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</si>
  <si>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</si>
  <si>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</si>
  <si>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</si>
  <si>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</si>
  <si>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</si>
  <si>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</si>
  <si>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</si>
  <si>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</si>
  <si>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</si>
  <si>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</si>
  <si>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</si>
  <si>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</si>
  <si>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</si>
  <si>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</si>
  <si>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</si>
  <si>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</si>
  <si>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</si>
  <si>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</si>
  <si>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</si>
  <si>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</si>
  <si>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</si>
  <si>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</si>
  <si>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</si>
  <si>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</si>
  <si>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</si>
  <si>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</si>
  <si>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</si>
  <si>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</si>
  <si>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</si>
  <si>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</si>
  <si>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</si>
  <si>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</si>
  <si>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</si>
  <si>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</si>
  <si>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</si>
  <si>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</si>
  <si>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</si>
  <si>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</si>
  <si>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</si>
  <si>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</si>
  <si>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</si>
  <si>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</si>
  <si>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</si>
  <si>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</si>
  <si>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</si>
  <si>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</si>
  <si>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</si>
  <si>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</si>
  <si>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</si>
  <si>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</si>
  <si>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</si>
  <si>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</si>
  <si>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</si>
  <si>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</si>
  <si>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</si>
  <si>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</si>
  <si>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</si>
  <si>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</si>
  <si>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</si>
  <si>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</si>
  <si>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</si>
  <si>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</si>
  <si>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</si>
  <si>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</si>
  <si>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</si>
  <si>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</si>
  <si>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</si>
  <si>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</si>
  <si>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</si>
  <si>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</si>
  <si>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</si>
  <si>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</si>
  <si>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</si>
  <si>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</si>
  <si>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</si>
  <si>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</si>
  <si>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</si>
  <si>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</si>
  <si>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</si>
  <si>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</si>
  <si>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</si>
  <si>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</si>
  <si>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</si>
  <si>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</si>
  <si>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</si>
  <si>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</si>
  <si>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</si>
  <si>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</si>
  <si>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</si>
  <si>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</si>
  <si>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</si>
  <si>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</si>
  <si>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</si>
  <si>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</si>
  <si>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</si>
  <si>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</si>
  <si>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</si>
  <si>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</si>
  <si>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</si>
  <si>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</si>
  <si>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</si>
  <si>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</si>
  <si>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</si>
  <si>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</si>
  <si>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</si>
  <si>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</si>
  <si>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</si>
  <si>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</si>
  <si>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</si>
  <si>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</si>
  <si>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</si>
  <si>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</si>
  <si>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</si>
  <si>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</si>
  <si>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</si>
  <si>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</si>
  <si>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</si>
  <si>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</si>
  <si>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</si>
  <si>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</si>
  <si>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</si>
  <si>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</si>
  <si>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</si>
  <si>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</si>
  <si>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</si>
  <si>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</si>
  <si>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</si>
  <si>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</si>
  <si>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</si>
  <si>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</si>
  <si>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</si>
  <si>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</si>
  <si>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</si>
  <si>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</si>
  <si>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</si>
  <si>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</si>
  <si>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</si>
  <si>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</si>
  <si>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</si>
  <si>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</si>
  <si>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</si>
  <si>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</si>
  <si>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</si>
  <si>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</si>
  <si>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</si>
  <si>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</si>
  <si>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</si>
  <si>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</si>
  <si>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</si>
  <si>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</si>
  <si>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</si>
  <si>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</si>
  <si>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</si>
  <si>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</si>
  <si>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</si>
  <si>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</si>
  <si>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</si>
  <si>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</si>
  <si>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</si>
  <si>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</si>
  <si>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</si>
  <si>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</si>
  <si>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</si>
  <si>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</si>
  <si>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</si>
  <si>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</si>
  <si>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</si>
  <si>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</si>
  <si>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</si>
  <si>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</si>
  <si>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</si>
  <si>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</si>
  <si>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</si>
  <si>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</si>
  <si>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</si>
  <si>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</si>
  <si>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</si>
  <si>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</si>
  <si>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</si>
  <si>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</si>
  <si>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</si>
  <si>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</si>
  <si>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</si>
  <si>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</si>
  <si>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</si>
  <si>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</si>
  <si>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</si>
  <si>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</si>
  <si>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</si>
  <si>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</si>
  <si>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</si>
  <si>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</si>
  <si>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</si>
  <si>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</si>
  <si>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</si>
  <si>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</si>
  <si>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</si>
  <si>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</si>
  <si>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</si>
  <si>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</si>
  <si>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</si>
  <si>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</si>
  <si>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</si>
  <si>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</si>
  <si>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</si>
  <si>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</si>
  <si>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</si>
  <si>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</si>
  <si>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</si>
  <si>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</si>
  <si>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</si>
  <si>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</si>
  <si>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</si>
  <si>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</si>
  <si>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</si>
  <si>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</si>
  <si>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</si>
  <si>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</si>
  <si>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</si>
  <si>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</si>
  <si>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</si>
  <si>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</si>
  <si>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</si>
  <si>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</si>
  <si>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</si>
  <si>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</si>
  <si>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</si>
  <si>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</si>
  <si>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</si>
  <si>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</si>
  <si>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</si>
  <si>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</si>
  <si>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</si>
  <si>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</si>
  <si>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</si>
  <si>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</si>
  <si>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</si>
  <si>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</si>
  <si>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</si>
  <si>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</si>
  <si>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</si>
  <si>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</si>
  <si>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</si>
  <si>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</si>
  <si>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</si>
  <si>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</si>
  <si>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</si>
  <si>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</si>
  <si>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</si>
  <si>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</si>
  <si>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</si>
  <si>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</si>
  <si>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</si>
  <si>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</si>
  <si>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</si>
  <si>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</si>
  <si>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</si>
  <si>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</si>
  <si>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</si>
  <si>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</si>
  <si>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</si>
  <si>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</si>
  <si>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</si>
  <si>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</si>
  <si>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</si>
  <si>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</si>
  <si>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</si>
  <si>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</si>
  <si>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</si>
  <si>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</si>
  <si>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</si>
  <si>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</si>
  <si>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</si>
  <si>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</si>
  <si>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</si>
  <si>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</si>
  <si>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</si>
  <si>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</si>
  <si>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</si>
  <si>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</si>
  <si>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</si>
  <si>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</si>
  <si>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</si>
  <si>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</si>
  <si>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</si>
  <si>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</si>
  <si>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</si>
  <si>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</si>
  <si>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</si>
  <si>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</si>
  <si>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</si>
  <si>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</si>
  <si>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</si>
  <si>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</si>
  <si>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</si>
  <si>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</si>
  <si>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</si>
  <si>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</si>
  <si>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</si>
  <si>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</si>
  <si>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</si>
  <si>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</si>
  <si>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</si>
  <si>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</si>
  <si>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</si>
  <si>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</si>
  <si>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</si>
  <si>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</si>
  <si>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</si>
  <si>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</si>
  <si>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</si>
  <si>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</si>
  <si>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</si>
  <si>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</si>
  <si>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</si>
  <si>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</si>
  <si>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</si>
  <si>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</si>
  <si>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</si>
  <si>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</si>
  <si>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</si>
  <si>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</si>
  <si>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</si>
  <si>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</si>
  <si>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</si>
  <si>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</si>
  <si>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</si>
  <si>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</si>
  <si>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</si>
  <si>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</si>
  <si>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</si>
  <si>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</si>
  <si>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</si>
  <si>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</si>
  <si>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</si>
  <si>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</si>
  <si>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</si>
  <si>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</si>
  <si>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</si>
  <si>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</si>
  <si>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</si>
  <si>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</si>
  <si>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</si>
  <si>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</si>
  <si>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</si>
  <si>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</si>
  <si>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</si>
  <si>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</si>
  <si>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</si>
  <si>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</si>
  <si>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</si>
  <si>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</si>
  <si>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</si>
  <si>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</si>
  <si>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</si>
  <si>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</si>
  <si>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</si>
  <si>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</si>
  <si>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</si>
  <si>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</si>
  <si>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</si>
  <si>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</si>
  <si>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</si>
  <si>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</si>
  <si>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</si>
  <si>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</si>
  <si>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</si>
  <si>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</si>
  <si>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</si>
  <si>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</si>
  <si>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</si>
  <si>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</si>
  <si>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</si>
  <si>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</si>
  <si>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</si>
  <si>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</si>
  <si>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</si>
  <si>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</si>
  <si>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</si>
  <si>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</si>
  <si>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</si>
  <si>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</si>
  <si>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</si>
  <si>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</si>
  <si>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</si>
  <si>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</si>
  <si>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</si>
  <si>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</si>
  <si>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</si>
  <si>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</si>
  <si>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</si>
  <si>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</si>
  <si>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</si>
  <si>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</si>
  <si>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</si>
  <si>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</si>
  <si>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</si>
  <si>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</si>
  <si>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</si>
  <si>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</si>
  <si>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</si>
  <si>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</si>
  <si>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</si>
  <si>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</si>
  <si>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</si>
  <si>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</si>
  <si>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</si>
  <si>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</si>
  <si>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</si>
  <si>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</si>
  <si>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</si>
  <si>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</si>
  <si>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</si>
  <si>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</si>
  <si>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</si>
  <si>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</si>
  <si>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</si>
  <si>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</si>
  <si>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</si>
  <si>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</si>
  <si>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</si>
  <si>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</si>
  <si>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</si>
  <si>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</si>
  <si>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</si>
  <si>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</si>
  <si>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</si>
  <si>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</si>
  <si>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</si>
  <si>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</si>
  <si>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</si>
  <si>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</si>
  <si>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</si>
  <si>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</si>
  <si>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</si>
  <si>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</si>
  <si>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</si>
  <si>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</si>
  <si>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</si>
  <si>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</si>
  <si>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</si>
  <si>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</si>
  <si>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</si>
  <si>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</si>
  <si>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</si>
  <si>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</si>
  <si>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</si>
  <si>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</si>
  <si>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</si>
  <si>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</si>
  <si>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</si>
  <si>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</si>
  <si>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</si>
  <si>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</si>
  <si>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</si>
  <si>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</si>
  <si>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</si>
  <si>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</si>
  <si>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</si>
  <si>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</si>
  <si>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</si>
  <si>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</si>
  <si>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</si>
  <si>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</si>
  <si>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</si>
  <si>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</si>
  <si>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</si>
  <si>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</si>
  <si>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</si>
  <si>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</si>
  <si>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</si>
  <si>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</si>
  <si>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</si>
  <si>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</si>
  <si>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</si>
  <si>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</si>
  <si>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</si>
  <si>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</si>
  <si>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</si>
  <si>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</si>
  <si>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</si>
  <si>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</si>
  <si>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</si>
  <si>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</si>
  <si>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</si>
  <si>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</si>
  <si>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</si>
  <si>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</si>
  <si>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</si>
  <si>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</si>
  <si>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</si>
  <si>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</si>
  <si>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</si>
  <si>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</si>
  <si>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</si>
  <si>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</si>
  <si>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</si>
  <si>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</si>
  <si>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</si>
  <si>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</si>
  <si>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</si>
  <si>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</si>
  <si>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</si>
  <si>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</si>
  <si>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</si>
  <si>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</si>
  <si>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</si>
  <si>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</si>
  <si>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</si>
  <si>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</si>
  <si>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</si>
  <si>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</si>
  <si>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</si>
  <si>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</si>
  <si>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</si>
  <si>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</si>
  <si>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</si>
  <si>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</si>
  <si>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</si>
  <si>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</si>
  <si>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</si>
  <si>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</si>
  <si>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</si>
  <si>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</si>
  <si>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</si>
  <si>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</si>
  <si>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</si>
  <si>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</si>
  <si>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</si>
  <si>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</si>
  <si>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</si>
  <si>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</si>
  <si>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</si>
  <si>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</si>
  <si>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</si>
  <si>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</si>
  <si>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</si>
  <si>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</si>
  <si>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</si>
  <si>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</si>
  <si>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</si>
  <si>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</si>
  <si>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</si>
  <si>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</si>
  <si>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</si>
  <si>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</si>
  <si>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</si>
  <si>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</si>
  <si>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</si>
  <si>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</si>
  <si>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</si>
  <si>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</si>
  <si>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</si>
  <si>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</si>
  <si>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</si>
  <si>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</si>
  <si>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</si>
  <si>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</si>
  <si>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</si>
  <si>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</si>
  <si>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</si>
  <si>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</si>
  <si>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</si>
  <si>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</si>
  <si>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</si>
  <si>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</si>
  <si>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</si>
  <si>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</si>
  <si>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</si>
  <si>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</si>
  <si>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</si>
  <si>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</si>
  <si>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</si>
  <si>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</si>
  <si>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</si>
  <si>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</si>
  <si>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</si>
  <si>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</si>
  <si>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</si>
  <si>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</si>
  <si>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</si>
  <si>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</si>
  <si>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</si>
  <si>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</si>
  <si>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</si>
  <si>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</si>
  <si>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</si>
  <si>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</si>
  <si>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</si>
  <si>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</si>
  <si>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</si>
  <si>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</si>
  <si>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</si>
  <si>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</si>
  <si>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</si>
  <si>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</si>
  <si>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</si>
  <si>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</si>
  <si>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</si>
  <si>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</si>
  <si>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</si>
  <si>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</si>
  <si>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</si>
  <si>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</si>
  <si>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</si>
  <si>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</si>
  <si>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</si>
  <si>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</si>
  <si>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</si>
  <si>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</si>
  <si>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</si>
  <si>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</si>
  <si>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</si>
  <si>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</si>
  <si>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</si>
  <si>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</si>
  <si>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</si>
  <si>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</si>
  <si>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</si>
  <si>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</si>
  <si>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</si>
  <si>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</si>
  <si>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</si>
  <si>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</si>
  <si>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</si>
  <si>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</si>
  <si>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</si>
  <si>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</si>
  <si>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</si>
  <si>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</si>
  <si>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</si>
  <si>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</si>
  <si>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</si>
  <si>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</si>
  <si>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</si>
  <si>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</si>
  <si>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</si>
  <si>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</si>
  <si>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</si>
  <si>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</si>
  <si>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</si>
  <si>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</si>
  <si>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</si>
  <si>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</si>
  <si>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</si>
  <si>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</si>
  <si>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</si>
  <si>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</si>
  <si>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</si>
  <si>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</si>
  <si>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</si>
  <si>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</si>
  <si>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</si>
  <si>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</si>
  <si>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</si>
  <si>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</si>
  <si>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</si>
  <si>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</si>
  <si>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</si>
  <si>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</si>
  <si>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</si>
  <si>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</si>
  <si>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</si>
  <si>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</si>
  <si>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</si>
  <si>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</si>
  <si>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</si>
  <si>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</si>
  <si>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</si>
  <si>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</si>
  <si>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</si>
  <si>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</si>
  <si>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</si>
  <si>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</si>
  <si>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</si>
  <si>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</si>
  <si>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</si>
  <si>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</si>
  <si>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</si>
  <si>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</si>
  <si>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</si>
  <si>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</si>
  <si>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</si>
  <si>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</si>
  <si>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</si>
  <si>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</si>
  <si>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</si>
  <si>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</si>
  <si>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</si>
  <si>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</si>
  <si>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</si>
  <si>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</si>
  <si>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</si>
  <si>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</si>
  <si>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</si>
  <si>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</si>
  <si>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</si>
  <si>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</si>
  <si>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</si>
  <si>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</si>
  <si>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</si>
  <si>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</si>
  <si>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</si>
  <si>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</si>
  <si>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</si>
  <si>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</si>
  <si>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</si>
  <si>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</si>
  <si>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</si>
  <si>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</si>
  <si>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</si>
  <si>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</si>
  <si>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</si>
  <si>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</si>
  <si>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</si>
  <si>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</si>
  <si>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</si>
  <si>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</si>
  <si>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</si>
  <si>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</si>
  <si>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</si>
  <si>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</si>
  <si>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</si>
  <si>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</si>
  <si>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</si>
  <si>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</si>
  <si>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</si>
  <si>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</si>
  <si>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</si>
  <si>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</si>
  <si>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</si>
  <si>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</si>
  <si>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</si>
  <si>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</si>
  <si>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</si>
  <si>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</si>
  <si>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</si>
  <si>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</si>
  <si>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</si>
  <si>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</si>
  <si>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</si>
  <si>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</si>
  <si>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</si>
  <si>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</si>
  <si>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</si>
  <si>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</si>
  <si>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</si>
  <si>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</si>
  <si>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</si>
  <si>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</si>
  <si>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</si>
  <si>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</si>
  <si>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</si>
  <si>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</si>
  <si>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</si>
  <si>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</si>
  <si>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</si>
  <si>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</si>
  <si>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</si>
  <si>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</si>
  <si>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</si>
  <si>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</si>
  <si>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</si>
  <si>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</si>
  <si>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</si>
  <si>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</si>
  <si>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</si>
  <si>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</si>
  <si>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</si>
  <si>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</si>
  <si>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</si>
  <si>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</si>
  <si>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</si>
  <si>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</si>
  <si>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</si>
  <si>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</si>
  <si>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</si>
  <si>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</si>
  <si>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</si>
  <si>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</si>
  <si>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</si>
  <si>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</si>
  <si>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</si>
  <si>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</si>
  <si>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</si>
  <si>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</si>
  <si>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</si>
  <si>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</si>
  <si>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</si>
  <si>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</si>
  <si>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</si>
  <si>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</si>
  <si>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</si>
  <si>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</si>
  <si>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</si>
  <si>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</si>
  <si>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</si>
  <si>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</si>
  <si>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</si>
  <si>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</si>
  <si>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</si>
  <si>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</si>
  <si>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</si>
  <si>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</si>
  <si>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</si>
  <si>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</si>
  <si>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</si>
  <si>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</si>
  <si>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</si>
  <si>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</si>
  <si>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</si>
  <si>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</si>
  <si>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</si>
  <si>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</si>
  <si>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</si>
  <si>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</si>
  <si>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</si>
  <si>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</si>
  <si>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</si>
  <si>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</si>
  <si>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</si>
  <si>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</si>
  <si>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</si>
  <si>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</si>
  <si>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</si>
  <si>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</si>
  <si>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</si>
  <si>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</si>
  <si>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</si>
  <si>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</si>
  <si>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</si>
  <si>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</si>
  <si>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</si>
  <si>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</si>
  <si>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</si>
  <si>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</si>
  <si>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</si>
  <si>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</si>
  <si>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</si>
  <si>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</si>
  <si>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</si>
  <si>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</si>
  <si>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</si>
  <si>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</si>
  <si>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</si>
  <si>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</si>
  <si>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</si>
  <si>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</si>
  <si>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</si>
  <si>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</si>
  <si>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</si>
  <si>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</si>
  <si>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</si>
  <si>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</si>
  <si>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</si>
  <si>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</si>
  <si>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</si>
  <si>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</si>
  <si>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</si>
  <si>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</si>
  <si>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</si>
  <si>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</si>
  <si>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</si>
  <si>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</si>
  <si>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</si>
  <si>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</si>
  <si>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</si>
  <si>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</si>
  <si>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</si>
  <si>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</si>
  <si>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</si>
  <si>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</si>
  <si>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</si>
  <si>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</si>
  <si>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</si>
  <si>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</si>
  <si>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</si>
  <si>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</si>
  <si>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</si>
  <si>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</si>
  <si>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</si>
  <si>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</si>
  <si>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</si>
  <si>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</si>
  <si>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</si>
  <si>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</si>
  <si>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</si>
  <si>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</si>
  <si>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</si>
  <si>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</si>
  <si>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</si>
  <si>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</si>
  <si>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</si>
  <si>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</si>
  <si>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</si>
  <si>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</si>
  <si>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</si>
  <si>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</si>
  <si>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</si>
  <si>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</si>
  <si>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</si>
  <si>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</si>
  <si>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</si>
  <si>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</si>
  <si>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</si>
  <si>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</si>
  <si>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</si>
  <si>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</si>
  <si>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</si>
  <si>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</si>
  <si>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</si>
  <si>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</si>
  <si>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</si>
  <si>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</si>
  <si>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</si>
  <si>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</si>
  <si>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</si>
  <si>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</si>
  <si>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</si>
  <si>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</si>
  <si>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</si>
  <si>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</si>
  <si>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</si>
  <si>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</si>
  <si>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</si>
  <si>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</si>
  <si>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</si>
  <si>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</si>
  <si>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</si>
  <si>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</si>
  <si>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</si>
  <si>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</si>
  <si>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</si>
  <si>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</si>
  <si>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</si>
  <si>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</si>
  <si>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</si>
  <si>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</si>
  <si>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</si>
  <si>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</si>
  <si>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</si>
  <si>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</si>
  <si>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</si>
  <si>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</si>
  <si>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</si>
  <si>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</si>
  <si>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</si>
  <si>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</si>
  <si>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</si>
  <si>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</si>
  <si>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</si>
  <si>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</si>
  <si>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</si>
  <si>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</si>
  <si>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</si>
  <si>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</si>
  <si>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</si>
  <si>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</si>
  <si>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</si>
  <si>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</si>
  <si>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</si>
  <si>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</si>
  <si>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</si>
  <si>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</si>
  <si>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</si>
  <si>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</si>
  <si>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</si>
  <si>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</si>
  <si>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</si>
  <si>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</si>
  <si>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</si>
  <si>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</si>
  <si>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</si>
  <si>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</si>
  <si>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</si>
  <si>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</si>
  <si>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</si>
  <si>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</si>
  <si>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</si>
  <si>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</si>
  <si>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</si>
  <si>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</si>
  <si>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</si>
  <si>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</si>
  <si>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</si>
  <si>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</si>
  <si>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</si>
  <si>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</si>
  <si>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</si>
  <si>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</si>
  <si>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</si>
  <si>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</si>
  <si>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</si>
  <si>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</si>
  <si>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</si>
  <si>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</si>
  <si>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</si>
  <si>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</si>
  <si>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</si>
  <si>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</si>
  <si>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</si>
  <si>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</si>
  <si>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</si>
  <si>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</si>
  <si>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</si>
  <si>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</si>
  <si>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</si>
  <si>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</si>
  <si>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</si>
  <si>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</si>
  <si>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</si>
  <si>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</si>
  <si>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</si>
  <si>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</si>
  <si>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</si>
  <si>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</si>
  <si>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</si>
  <si>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</si>
  <si>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</si>
  <si>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</si>
  <si>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</si>
  <si>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</si>
  <si>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</si>
  <si>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</si>
  <si>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</si>
  <si>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</si>
  <si>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</si>
  <si>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</si>
  <si>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</si>
  <si>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</si>
  <si>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</si>
  <si>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</si>
  <si>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</si>
  <si>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</si>
  <si>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</si>
  <si>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</si>
  <si>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</si>
  <si>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</si>
  <si>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</si>
  <si>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</si>
  <si>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</si>
  <si>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</si>
  <si>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</si>
  <si>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</si>
  <si>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</si>
  <si>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</si>
  <si>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</si>
  <si>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</si>
  <si>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</si>
  <si>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</si>
  <si>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</si>
  <si>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</si>
  <si>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</si>
  <si>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</si>
  <si>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</si>
  <si>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</si>
  <si>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</si>
  <si>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</si>
  <si>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</si>
  <si>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</si>
  <si>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</si>
  <si>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</si>
  <si>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</si>
  <si>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</si>
  <si>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</si>
  <si>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</si>
  <si>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</si>
  <si>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</si>
  <si>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</si>
  <si>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</si>
  <si>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</si>
  <si>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</si>
  <si>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</si>
  <si>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</si>
  <si>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</si>
  <si>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</si>
  <si>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</si>
  <si>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</si>
  <si>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</si>
  <si>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</si>
  <si>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</si>
  <si>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</si>
  <si>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</si>
  <si>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</si>
  <si>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</si>
  <si>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</si>
  <si>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</si>
  <si>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</si>
  <si>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</si>
  <si>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</si>
  <si>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</si>
  <si>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</si>
  <si>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</si>
  <si>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</si>
  <si>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</si>
  <si>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</si>
  <si>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</si>
  <si>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</si>
  <si>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</si>
  <si>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</si>
  <si>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</si>
  <si>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</si>
  <si>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</si>
  <si>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</si>
  <si>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</si>
  <si>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</si>
  <si>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</si>
  <si>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</si>
  <si>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</si>
  <si>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</si>
  <si>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</si>
  <si>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</si>
  <si>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</si>
  <si>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</si>
  <si>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</si>
  <si>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</si>
  <si>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</si>
  <si>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</si>
  <si>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</si>
  <si>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</si>
  <si>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</si>
  <si>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</si>
  <si>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</si>
  <si>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</si>
  <si>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</si>
  <si>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</si>
  <si>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</si>
  <si>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</si>
  <si>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</si>
  <si>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</si>
  <si>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</si>
  <si>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</si>
  <si>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</si>
  <si>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</si>
  <si>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</si>
  <si>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</si>
  <si>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</si>
  <si>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</si>
  <si>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</si>
  <si>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</si>
  <si>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</si>
  <si>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</si>
  <si>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</si>
  <si>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</si>
  <si>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</si>
  <si>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</si>
  <si>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</si>
  <si>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</si>
  <si>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</si>
  <si>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</si>
  <si>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</si>
  <si>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</si>
  <si>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</si>
  <si>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</si>
  <si>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</si>
  <si>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</si>
  <si>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</si>
  <si>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</si>
  <si>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</si>
  <si>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</si>
  <si>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</si>
  <si>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</si>
  <si>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</si>
  <si>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</si>
  <si>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</si>
  <si>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</si>
  <si>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</si>
  <si>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</si>
  <si>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</si>
  <si>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</si>
  <si>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</si>
  <si>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</si>
  <si>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</si>
  <si>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</si>
  <si>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</si>
  <si>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</si>
  <si>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</si>
  <si>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</si>
  <si>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</si>
  <si>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</si>
  <si>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</si>
  <si>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</si>
  <si>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</si>
  <si>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</si>
  <si>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</si>
  <si>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</si>
  <si>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</si>
  <si>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</si>
  <si>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</si>
  <si>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</si>
  <si>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</si>
  <si>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</si>
  <si>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</si>
  <si>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</si>
  <si>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</si>
  <si>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</si>
  <si>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</si>
  <si>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</si>
  <si>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</si>
  <si>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</si>
  <si>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</si>
  <si>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</si>
  <si>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</si>
  <si>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</si>
  <si>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</si>
  <si>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</si>
  <si>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</si>
  <si>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</si>
  <si>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</si>
  <si>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</si>
  <si>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</si>
  <si>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</si>
  <si>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</si>
  <si>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</si>
  <si>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</si>
  <si>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</si>
  <si>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</si>
  <si>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</si>
  <si>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</si>
  <si>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</si>
  <si>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</si>
  <si>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</si>
  <si>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</si>
  <si>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</si>
  <si>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</si>
  <si>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</si>
  <si>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</si>
  <si>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</si>
  <si>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</si>
  <si>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</si>
  <si>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</si>
  <si>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</si>
  <si>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</si>
  <si>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</si>
  <si>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</si>
  <si>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</si>
  <si>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</si>
  <si>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</si>
  <si>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</si>
  <si>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</si>
  <si>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</si>
  <si>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</si>
  <si>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</si>
  <si>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</si>
  <si>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</si>
  <si>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</si>
  <si>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</si>
  <si>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</si>
  <si>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</si>
  <si>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</si>
  <si>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</si>
  <si>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</si>
  <si>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</si>
  <si>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</si>
  <si>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</si>
  <si>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</si>
  <si>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</si>
  <si>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</si>
  <si>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</si>
  <si>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</si>
  <si>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</si>
  <si>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</si>
  <si>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</si>
  <si>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</si>
  <si>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</si>
  <si>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</si>
  <si>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</si>
  <si>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</si>
  <si>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</si>
  <si>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</si>
  <si>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</si>
  <si>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</si>
  <si>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</si>
  <si>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</si>
  <si>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</si>
  <si>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</si>
  <si>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</si>
  <si>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</si>
  <si>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</si>
  <si>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</si>
  <si>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</si>
  <si>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</si>
  <si>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</si>
  <si>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</si>
  <si>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</si>
  <si>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</si>
  <si>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</si>
  <si>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</si>
  <si>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</si>
  <si>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</si>
  <si>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</si>
  <si>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</si>
  <si>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</si>
  <si>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</si>
  <si>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</si>
  <si>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</si>
  <si>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</si>
  <si>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</si>
  <si>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</si>
  <si>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</si>
  <si>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</si>
  <si>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</si>
  <si>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</si>
  <si>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</si>
  <si>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</si>
  <si>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</si>
  <si>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</si>
  <si>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</si>
  <si>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</si>
  <si>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</si>
  <si>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</si>
  <si>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</si>
  <si>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</si>
  <si>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</si>
  <si>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</si>
  <si>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</si>
  <si>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</si>
  <si>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</si>
  <si>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</si>
  <si>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</si>
  <si>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</si>
  <si>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</si>
  <si>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</si>
  <si>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</si>
  <si>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</si>
  <si>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</si>
  <si>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</si>
  <si>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</si>
  <si>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</si>
  <si>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</si>
  <si>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</si>
  <si>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</si>
  <si>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</si>
  <si>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</si>
  <si>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</si>
  <si>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</si>
  <si>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</si>
  <si>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</si>
  <si>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</si>
  <si>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</si>
  <si>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</si>
  <si>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</si>
  <si>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</si>
  <si>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</si>
  <si>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</si>
  <si>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</si>
  <si>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</si>
  <si>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</si>
  <si>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</si>
  <si>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</si>
  <si>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</si>
  <si>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</si>
  <si>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</si>
  <si>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</si>
  <si>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</si>
  <si>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</si>
  <si>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</si>
  <si>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</si>
  <si>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</si>
  <si>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</si>
  <si>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</si>
  <si>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</si>
  <si>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</si>
  <si>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</si>
  <si>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</si>
  <si>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</si>
  <si>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</si>
  <si>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</si>
  <si>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</si>
  <si>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</si>
  <si>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</si>
  <si>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</si>
  <si>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</si>
  <si>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</si>
  <si>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</si>
  <si>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</si>
  <si>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</si>
  <si>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</si>
  <si>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</si>
  <si>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</si>
  <si>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</si>
  <si>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</si>
  <si>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</si>
  <si>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</si>
  <si>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</si>
  <si>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</si>
  <si>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</si>
  <si>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</si>
  <si>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</si>
  <si>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</si>
  <si>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</si>
  <si>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</si>
  <si>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</si>
  <si>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</si>
  <si>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</si>
  <si>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</si>
  <si>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</si>
  <si>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</si>
  <si>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</si>
  <si>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</si>
  <si>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</si>
  <si>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</si>
  <si>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</si>
  <si>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</si>
  <si>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</si>
  <si>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</si>
  <si>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</si>
  <si>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</si>
  <si>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</si>
  <si>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</si>
  <si>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</si>
  <si>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</si>
  <si>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</si>
  <si>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</si>
  <si>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</si>
  <si>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</si>
  <si>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</si>
  <si>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</si>
  <si>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</si>
  <si>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</si>
  <si>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</si>
  <si>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</si>
  <si>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</si>
  <si>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</si>
  <si>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</si>
  <si>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</si>
  <si>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</si>
  <si>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</si>
  <si>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</si>
  <si>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</si>
  <si>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</si>
  <si>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</si>
  <si>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</si>
  <si>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</si>
  <si>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</si>
  <si>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</si>
  <si>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</si>
  <si>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</si>
  <si>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</si>
  <si>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</si>
  <si>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</si>
  <si>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</si>
  <si>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</si>
  <si>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</si>
  <si>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</si>
  <si>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</si>
  <si>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</si>
  <si>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</si>
  <si>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</si>
  <si>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</si>
  <si>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</si>
  <si>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</si>
  <si>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</si>
  <si>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</si>
  <si>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</si>
  <si>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</si>
  <si>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</si>
  <si>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</si>
  <si>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</si>
  <si>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</si>
  <si>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</si>
  <si>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</si>
  <si>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</si>
  <si>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</si>
  <si>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</si>
  <si>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</si>
  <si>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</si>
  <si>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</si>
  <si>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</si>
  <si>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</si>
  <si>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</si>
  <si>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</si>
  <si>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</si>
  <si>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</si>
  <si>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</si>
  <si>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</si>
  <si>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</si>
  <si>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</si>
  <si>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</si>
  <si>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</si>
  <si>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</si>
  <si>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</si>
  <si>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</si>
  <si>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</si>
  <si>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</si>
  <si>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</si>
  <si>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</si>
  <si>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</si>
  <si>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</si>
  <si>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</si>
  <si>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</si>
  <si>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</si>
  <si>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</si>
  <si>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</si>
  <si>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</si>
  <si>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</si>
  <si>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</si>
  <si>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</si>
  <si>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</si>
  <si>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</si>
  <si>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</si>
  <si>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</si>
  <si>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</si>
  <si>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</si>
  <si>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</si>
  <si>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</si>
  <si>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</si>
  <si>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</si>
  <si>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</si>
  <si>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</si>
  <si>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</si>
  <si>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</si>
  <si>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</si>
  <si>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</si>
  <si>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</si>
  <si>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</si>
  <si>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</si>
  <si>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</si>
  <si>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</si>
  <si>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</si>
  <si>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</si>
  <si>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</si>
  <si>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</si>
  <si>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</si>
  <si>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</si>
  <si>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</si>
  <si>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</si>
  <si>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</si>
  <si>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</si>
  <si>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</si>
  <si>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</si>
  <si>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</si>
  <si>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</si>
  <si>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</si>
  <si>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</si>
  <si>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</si>
  <si>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</si>
  <si>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</si>
  <si>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</si>
  <si>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</si>
  <si>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</si>
  <si>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</si>
  <si>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</si>
  <si>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</si>
  <si>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</si>
  <si>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</si>
  <si>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</si>
  <si>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</si>
  <si>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</si>
  <si>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</si>
  <si>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</si>
  <si>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</si>
  <si>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</si>
  <si>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</si>
  <si>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</si>
  <si>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</si>
  <si>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</si>
  <si>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</si>
  <si>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</si>
  <si>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</si>
  <si>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</si>
  <si>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</si>
  <si>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</si>
  <si>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</si>
  <si>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</si>
  <si>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</si>
  <si>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</si>
  <si>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</si>
  <si>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</si>
  <si>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</si>
  <si>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</si>
  <si>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</si>
  <si>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</si>
  <si>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</si>
  <si>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</si>
  <si>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</si>
  <si>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</si>
  <si>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</si>
  <si>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</si>
  <si>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</si>
  <si>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</si>
  <si>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</si>
  <si>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</si>
  <si>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</si>
  <si>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</si>
  <si>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</si>
  <si>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</si>
  <si>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</si>
  <si>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</si>
  <si>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</si>
  <si>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</si>
  <si>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</si>
  <si>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</si>
  <si>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</si>
  <si>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</si>
  <si>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</si>
  <si>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</si>
  <si>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</si>
  <si>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</si>
  <si>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</si>
  <si>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</si>
  <si>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</si>
  <si>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</si>
  <si>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</si>
  <si>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</si>
  <si>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</si>
  <si>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</si>
  <si>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</si>
  <si>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</si>
  <si>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</si>
  <si>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</si>
  <si>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</si>
  <si>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</si>
  <si>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</si>
  <si>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</si>
  <si>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</si>
  <si>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</si>
  <si>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</si>
  <si>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</si>
  <si>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</si>
  <si>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</si>
  <si>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</si>
  <si>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</si>
  <si>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</si>
  <si>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</si>
  <si>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</si>
  <si>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</si>
  <si>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</si>
  <si>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</si>
  <si>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</si>
  <si>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</si>
  <si>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</si>
  <si>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</si>
  <si>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</si>
  <si>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</si>
  <si>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</si>
  <si>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</si>
  <si>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</si>
  <si>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</si>
  <si>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</si>
  <si>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</si>
  <si>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</si>
  <si>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</si>
  <si>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</si>
  <si>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</si>
  <si>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</si>
  <si>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</si>
  <si>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</si>
  <si>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</si>
  <si>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</si>
  <si>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</si>
  <si>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</si>
  <si>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</si>
  <si>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</si>
  <si>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</si>
  <si>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</si>
  <si>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</si>
  <si>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</si>
  <si>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</si>
  <si>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</si>
  <si>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</si>
  <si>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</si>
  <si>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</si>
  <si>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</si>
  <si>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</si>
  <si>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</si>
  <si>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</si>
  <si>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</si>
  <si>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</si>
  <si>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</si>
  <si>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</si>
  <si>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</si>
  <si>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</si>
  <si>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</si>
  <si>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</si>
  <si>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</si>
  <si>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</si>
  <si>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</si>
  <si>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</si>
  <si>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</si>
  <si>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</si>
  <si>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</si>
  <si>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</si>
  <si>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</si>
  <si>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</si>
  <si>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</si>
  <si>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</si>
  <si>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</si>
  <si>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</si>
  <si>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</si>
  <si>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</si>
  <si>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</si>
  <si>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</si>
  <si>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</si>
  <si>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</si>
  <si>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</si>
  <si>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</si>
  <si>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</si>
  <si>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</si>
  <si>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</si>
  <si>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</si>
  <si>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</si>
  <si>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</si>
  <si>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</si>
  <si>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</si>
  <si>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</si>
  <si>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</si>
  <si>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</si>
  <si>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</si>
  <si>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</si>
  <si>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</si>
  <si>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</si>
  <si>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</si>
  <si>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</si>
  <si>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</si>
  <si>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</si>
  <si>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</si>
  <si>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</si>
  <si>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</si>
  <si>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</si>
  <si>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</si>
  <si>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</si>
  <si>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</si>
  <si>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</si>
  <si>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</si>
  <si>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</si>
  <si>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</si>
  <si>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</si>
  <si>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</si>
  <si>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</si>
  <si>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</si>
  <si>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</si>
  <si>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</si>
  <si>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</si>
  <si>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</si>
  <si>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</si>
  <si>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</si>
  <si>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</si>
  <si>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</si>
  <si>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</si>
  <si>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</si>
  <si>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</si>
  <si>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</si>
  <si>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</si>
  <si>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</si>
  <si>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</si>
  <si>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</si>
  <si>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</si>
  <si>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</si>
  <si>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</si>
  <si>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</si>
  <si>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</si>
  <si>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</si>
  <si>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</si>
  <si>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</si>
  <si>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</si>
  <si>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</si>
  <si>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</si>
  <si>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</si>
  <si>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</si>
  <si>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</si>
  <si>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</si>
  <si>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</si>
  <si>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</si>
  <si>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</si>
  <si>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</si>
  <si>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</si>
  <si>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</si>
  <si>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</si>
  <si>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</si>
  <si>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</si>
  <si>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</si>
  <si>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</si>
  <si>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</si>
  <si>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</si>
  <si>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</si>
  <si>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</si>
  <si>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</si>
  <si>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</si>
  <si>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</si>
  <si>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</si>
  <si>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</si>
  <si>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</si>
  <si>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</si>
  <si>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</si>
  <si>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</si>
  <si>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</si>
  <si>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</si>
  <si>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</si>
  <si>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</si>
  <si>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</si>
  <si>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</si>
  <si>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</si>
  <si>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</si>
  <si>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</si>
  <si>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</si>
  <si>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</si>
  <si>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</si>
  <si>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</si>
  <si>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</si>
  <si>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</si>
  <si>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</si>
  <si>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</si>
  <si>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</si>
  <si>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</si>
  <si>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</si>
  <si>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</si>
  <si>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</si>
  <si>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</si>
  <si>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</si>
  <si>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</si>
  <si>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</si>
  <si>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</si>
  <si>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</si>
  <si>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</si>
  <si>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</si>
  <si>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</si>
  <si>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</si>
  <si>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</si>
  <si>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</si>
  <si>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</si>
  <si>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</si>
  <si>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</si>
  <si>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</si>
  <si>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</si>
  <si>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</si>
  <si>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</si>
  <si>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</si>
  <si>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</si>
  <si>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</si>
  <si>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</si>
  <si>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</si>
  <si>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</si>
  <si>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</si>
  <si>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</si>
  <si>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</si>
  <si>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</si>
  <si>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</si>
  <si>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</si>
  <si>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</si>
  <si>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</si>
  <si>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</si>
  <si>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</si>
  <si>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</si>
  <si>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</si>
  <si>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</si>
  <si>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</si>
  <si>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</si>
  <si>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</si>
  <si>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</si>
  <si>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</si>
  <si>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</si>
  <si>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</si>
  <si>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</si>
  <si>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</si>
  <si>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</si>
  <si>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</si>
  <si>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</si>
  <si>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</si>
  <si>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</si>
  <si>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</si>
  <si>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</si>
  <si>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</si>
  <si>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</si>
  <si>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</si>
  <si>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</si>
  <si>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</si>
  <si>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</si>
  <si>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</si>
  <si>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</si>
  <si>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</si>
  <si>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</si>
  <si>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</si>
  <si>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</si>
  <si>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</si>
  <si>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</si>
  <si>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</si>
  <si>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</si>
  <si>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</si>
  <si>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</si>
  <si>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</si>
  <si>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</si>
  <si>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</si>
  <si>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</si>
  <si>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</si>
  <si>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</si>
  <si>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</si>
  <si>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</si>
  <si>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</si>
  <si>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</si>
  <si>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</si>
  <si>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</si>
  <si>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</si>
  <si>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</si>
  <si>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</si>
  <si>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</si>
  <si>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</si>
  <si>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</si>
  <si>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</si>
  <si>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</si>
  <si>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</si>
  <si>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</si>
  <si>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</si>
  <si>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</si>
  <si>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</si>
  <si>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</si>
  <si>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</si>
  <si>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</si>
  <si>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</si>
  <si>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</si>
  <si>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</si>
  <si>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</si>
  <si>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</si>
  <si>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</si>
  <si>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</si>
  <si>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</si>
  <si>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</si>
  <si>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</si>
  <si>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</si>
  <si>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</si>
  <si>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</si>
  <si>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</si>
  <si>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</si>
  <si>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</si>
  <si>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</si>
  <si>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</si>
  <si>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</si>
  <si>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</si>
  <si>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</si>
  <si>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</si>
  <si>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</si>
  <si>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</si>
  <si>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</si>
  <si>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</si>
  <si>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</si>
  <si>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</si>
  <si>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</si>
  <si>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</si>
  <si>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</si>
  <si>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</si>
  <si>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</si>
  <si>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</si>
  <si>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</si>
  <si>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</si>
  <si>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</si>
  <si>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</si>
  <si>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</si>
  <si>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</si>
  <si>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</si>
  <si>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</si>
  <si>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</si>
  <si>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</si>
  <si>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</si>
  <si>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</si>
  <si>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</si>
  <si>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</si>
  <si>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</si>
  <si>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</si>
  <si>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</si>
  <si>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</si>
  <si>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</si>
  <si>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</si>
  <si>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</si>
  <si>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</si>
  <si>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</si>
  <si>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</si>
  <si>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</si>
  <si>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</si>
  <si>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</si>
  <si>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</si>
  <si>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</si>
  <si>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</si>
  <si>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</si>
  <si>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</si>
  <si>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</si>
  <si>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</si>
  <si>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</si>
  <si>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</si>
  <si>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</si>
  <si>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</si>
  <si>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</si>
  <si>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</si>
  <si>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</si>
  <si>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</si>
  <si>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</si>
  <si>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</si>
  <si>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</si>
  <si>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</si>
  <si>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</si>
  <si>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</si>
  <si>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</si>
  <si>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</si>
  <si>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</si>
  <si>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</si>
  <si>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</si>
  <si>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</si>
  <si>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</si>
  <si>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</si>
  <si>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</si>
  <si>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</si>
  <si>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</si>
  <si>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</si>
  <si>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</si>
  <si>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</si>
  <si>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</si>
  <si>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</si>
  <si>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</si>
  <si>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</si>
  <si>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</si>
  <si>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</si>
  <si>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</si>
  <si>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</si>
  <si>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</si>
  <si>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</si>
  <si>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</si>
  <si>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</si>
  <si>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</si>
  <si>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</si>
  <si>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</si>
  <si>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</si>
  <si>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</si>
  <si>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</si>
  <si>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</si>
  <si>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</si>
  <si>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</si>
  <si>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</si>
  <si>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</si>
  <si>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</si>
  <si>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</si>
  <si>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</si>
  <si>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</si>
  <si>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</si>
  <si>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</si>
  <si>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</si>
  <si>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</si>
  <si>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</si>
  <si>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</si>
  <si>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</si>
  <si>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</si>
  <si>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</si>
  <si>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</si>
  <si>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</si>
  <si>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</si>
  <si>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</si>
  <si>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</si>
  <si>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</si>
  <si>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</si>
  <si>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</si>
  <si>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</si>
  <si>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</si>
  <si>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</si>
  <si>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</si>
  <si>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</si>
  <si>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</si>
  <si>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</si>
  <si>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</si>
  <si>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</si>
  <si>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</si>
  <si>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</si>
  <si>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</si>
  <si>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</si>
  <si>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</si>
  <si>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</si>
  <si>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</si>
  <si>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</si>
  <si>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</si>
  <si>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</si>
  <si>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</si>
  <si>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</si>
  <si>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</si>
  <si>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</si>
  <si>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</si>
  <si>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</si>
  <si>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</si>
  <si>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</si>
  <si>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</si>
  <si>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</si>
  <si>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</si>
  <si>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</si>
  <si>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</si>
  <si>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</si>
  <si>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</si>
  <si>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</si>
  <si>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</si>
  <si>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</si>
  <si>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</si>
  <si>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</si>
  <si>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</si>
  <si>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</si>
  <si>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</si>
  <si>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</si>
  <si>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</si>
  <si>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</si>
  <si>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</si>
  <si>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</si>
  <si>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</si>
  <si>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</si>
  <si>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</si>
  <si>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</si>
  <si>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</si>
  <si>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</si>
  <si>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</si>
  <si>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</si>
  <si>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</si>
  <si>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</si>
  <si>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</si>
  <si>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</si>
  <si>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</si>
  <si>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</si>
  <si>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</si>
  <si>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</si>
  <si>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</si>
  <si>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</si>
  <si>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</si>
  <si>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</si>
  <si>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</si>
  <si>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</si>
  <si>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</si>
  <si>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</si>
  <si>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</si>
  <si>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</si>
  <si>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</si>
  <si>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</si>
  <si>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</si>
  <si>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</si>
  <si>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</si>
  <si>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</si>
  <si>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</si>
  <si>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</si>
  <si>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</si>
  <si>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</si>
  <si>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</si>
  <si>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</si>
  <si>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</si>
  <si>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</si>
  <si>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</si>
  <si>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</si>
  <si>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</si>
  <si>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</si>
  <si>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</si>
  <si>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</si>
  <si>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</si>
  <si>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</si>
  <si>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</si>
  <si>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</si>
  <si>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</si>
  <si>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</si>
  <si>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</si>
  <si>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</si>
  <si>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</si>
  <si>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</si>
  <si>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</si>
  <si>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</si>
  <si>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</si>
  <si>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</si>
  <si>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</si>
  <si>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</si>
  <si>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</si>
  <si>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</si>
  <si>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</si>
  <si>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</si>
  <si>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</si>
  <si>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</si>
  <si>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</si>
  <si>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</si>
  <si>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</si>
  <si>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</si>
  <si>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</si>
  <si>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</si>
  <si>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</si>
  <si>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</si>
  <si>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</si>
  <si>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</si>
  <si>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</si>
  <si>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</si>
  <si>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</si>
  <si>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</si>
  <si>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</si>
  <si>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</si>
  <si>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</si>
  <si>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</si>
  <si>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</si>
  <si>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</si>
  <si>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</si>
  <si>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</si>
  <si>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</si>
  <si>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</si>
  <si>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</si>
  <si>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</si>
  <si>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</si>
  <si>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</si>
  <si>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</si>
  <si>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</si>
  <si>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</si>
  <si>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</si>
  <si>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</si>
  <si>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</si>
  <si>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VOŠTARNICA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</si>
</sst>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52" xfId="0" applyNumberFormat="1" applyFont="1" applyFill="1" applyBorder="1" applyAlignment="1" applyProtection="1">
      <alignment horizontal="right" vertical="center" shrinkToFit="1"/>
      <protection locked="0"/>
    </xf>
    <xf numFmtId="4" fontId="4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2252792.7300000004</v>
      </c>
      <c r="D2" s="7">
        <f>'PR-RAS'!E6</f>
        <v>2576599.12</v>
      </c>
      <c r="E2" s="7">
        <v>0</v>
      </c>
      <c r="F2" s="7">
        <v>0</v>
      </c>
      <c r="G2" s="8">
        <f t="shared" ref="G2:G274" si="0">(B2/1000)*(C2*1+D2*2)</f>
        <v>7405.9909700000007</v>
      </c>
      <c r="H2" s="8">
        <f t="shared" ref="H2:H274" si="1">ABS(C2-ROUND(C2,0))+ABS(D2-ROUND(D2,0))</f>
        <v>0.38999999966472387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1961081.6700000002</v>
      </c>
      <c r="D45" s="2">
        <f>'PR-RAS'!E49</f>
        <v>2156744.21</v>
      </c>
      <c r="E45" s="2">
        <v>0</v>
      </c>
      <c r="F45" s="2">
        <v>0</v>
      </c>
      <c r="G45" s="3">
        <f t="shared" si="0"/>
        <v>276081.08395999996</v>
      </c>
      <c r="H45" s="3">
        <f t="shared" si="1"/>
        <v>0.53999999980442226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1922687.33</v>
      </c>
      <c r="D64" s="2">
        <f>'PR-RAS'!E68</f>
        <v>2137644.65</v>
      </c>
      <c r="E64" s="2">
        <v>0</v>
      </c>
      <c r="F64" s="2">
        <v>0</v>
      </c>
      <c r="G64" s="3">
        <f t="shared" si="0"/>
        <v>390472.52769000002</v>
      </c>
      <c r="H64" s="3">
        <f t="shared" si="1"/>
        <v>0.68000000016763806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1922687.33</v>
      </c>
      <c r="D65" s="2">
        <f>'PR-RAS'!E69</f>
        <v>2137644.65</v>
      </c>
      <c r="E65" s="2">
        <v>0</v>
      </c>
      <c r="F65" s="2">
        <v>0</v>
      </c>
      <c r="G65" s="3">
        <f t="shared" si="0"/>
        <v>396670.50432000001</v>
      </c>
      <c r="H65" s="3">
        <f t="shared" si="1"/>
        <v>0.68000000016763806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38394.339999999997</v>
      </c>
      <c r="D73" s="2">
        <f>'PR-RAS'!E77</f>
        <v>19099.559999999998</v>
      </c>
      <c r="E73" s="2">
        <v>0</v>
      </c>
      <c r="F73" s="2">
        <v>0</v>
      </c>
      <c r="G73" s="3">
        <f t="shared" si="0"/>
        <v>5514.7291199999991</v>
      </c>
      <c r="H73" s="3">
        <f t="shared" si="1"/>
        <v>0.77999999999883585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5583.77</v>
      </c>
      <c r="D74" s="2">
        <f>'PR-RAS'!E78</f>
        <v>2671.35</v>
      </c>
      <c r="E74" s="2">
        <v>0</v>
      </c>
      <c r="F74" s="2">
        <v>0</v>
      </c>
      <c r="G74" s="3">
        <f t="shared" si="0"/>
        <v>797.63231000000007</v>
      </c>
      <c r="H74" s="3">
        <f t="shared" si="1"/>
        <v>0.57999999999947249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32810.57</v>
      </c>
      <c r="D76" s="2">
        <f>'PR-RAS'!E80</f>
        <v>16428.21</v>
      </c>
      <c r="E76" s="2">
        <v>0</v>
      </c>
      <c r="F76" s="2">
        <v>0</v>
      </c>
      <c r="G76" s="3">
        <f t="shared" si="0"/>
        <v>4925.0242499999995</v>
      </c>
      <c r="H76" s="3">
        <f t="shared" si="1"/>
        <v>0.63999999999941792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270.04000000000002</v>
      </c>
      <c r="D78" s="2">
        <f>'PR-RAS'!E82</f>
        <v>0</v>
      </c>
      <c r="E78" s="2">
        <v>0</v>
      </c>
      <c r="F78" s="2">
        <v>0</v>
      </c>
      <c r="G78" s="3">
        <f t="shared" si="0"/>
        <v>20.79308</v>
      </c>
      <c r="H78" s="3">
        <f t="shared" si="1"/>
        <v>4.0000000000020464E-2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270.04000000000002</v>
      </c>
      <c r="D79" s="2">
        <f>'PR-RAS'!E83</f>
        <v>0</v>
      </c>
      <c r="E79" s="2">
        <v>0</v>
      </c>
      <c r="F79" s="2">
        <v>0</v>
      </c>
      <c r="G79" s="3">
        <f t="shared" si="0"/>
        <v>21.063120000000001</v>
      </c>
      <c r="H79" s="3">
        <f t="shared" si="1"/>
        <v>4.0000000000020464E-2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270.04000000000002</v>
      </c>
      <c r="D86" s="2">
        <f>'PR-RAS'!E90</f>
        <v>0</v>
      </c>
      <c r="E86" s="2">
        <v>0</v>
      </c>
      <c r="F86" s="2">
        <v>0</v>
      </c>
      <c r="G86" s="3">
        <f t="shared" si="0"/>
        <v>22.953400000000002</v>
      </c>
      <c r="H86" s="3">
        <f t="shared" si="1"/>
        <v>4.0000000000020464E-2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1353.26</v>
      </c>
      <c r="D121" s="2">
        <f>'PR-RAS'!E125</f>
        <v>6140</v>
      </c>
      <c r="E121" s="2">
        <v>0</v>
      </c>
      <c r="F121" s="2">
        <v>0</v>
      </c>
      <c r="G121" s="3">
        <f t="shared" si="0"/>
        <v>1635.9911999999999</v>
      </c>
      <c r="H121" s="3">
        <f t="shared" si="1"/>
        <v>0.25999999999999091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1065</v>
      </c>
      <c r="D122" s="2">
        <f>'PR-RAS'!E126</f>
        <v>0</v>
      </c>
      <c r="E122" s="2">
        <v>0</v>
      </c>
      <c r="F122" s="2">
        <v>0</v>
      </c>
      <c r="G122" s="3">
        <f t="shared" si="0"/>
        <v>128.86500000000001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1065</v>
      </c>
      <c r="D123" s="2">
        <f>'PR-RAS'!E127</f>
        <v>0</v>
      </c>
      <c r="E123" s="2">
        <v>0</v>
      </c>
      <c r="F123" s="2">
        <v>0</v>
      </c>
      <c r="G123" s="3">
        <f t="shared" si="0"/>
        <v>129.93</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288.26</v>
      </c>
      <c r="D125" s="2">
        <f>'PR-RAS'!E129</f>
        <v>6140</v>
      </c>
      <c r="E125" s="2">
        <v>0</v>
      </c>
      <c r="F125" s="2">
        <v>0</v>
      </c>
      <c r="G125" s="3">
        <f t="shared" si="0"/>
        <v>1558.46424</v>
      </c>
      <c r="H125" s="3">
        <f t="shared" si="1"/>
        <v>0.25999999999999091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38.36</v>
      </c>
      <c r="D126" s="2">
        <f>'PR-RAS'!E130</f>
        <v>6140</v>
      </c>
      <c r="E126" s="2">
        <v>0</v>
      </c>
      <c r="F126" s="2">
        <v>0</v>
      </c>
      <c r="G126" s="3">
        <f t="shared" si="0"/>
        <v>1539.7950000000001</v>
      </c>
      <c r="H126" s="3">
        <f t="shared" si="1"/>
        <v>0.35999999999999943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249.9</v>
      </c>
      <c r="D127" s="2">
        <f>'PR-RAS'!E131</f>
        <v>0</v>
      </c>
      <c r="E127" s="2">
        <v>0</v>
      </c>
      <c r="F127" s="2">
        <v>0</v>
      </c>
      <c r="G127" s="3">
        <f t="shared" si="0"/>
        <v>31.487400000000001</v>
      </c>
      <c r="H127" s="3">
        <f t="shared" si="1"/>
        <v>9.9999999999994316E-2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290087.76</v>
      </c>
      <c r="D130" s="2">
        <f>'PR-RAS'!E134</f>
        <v>413714.91</v>
      </c>
      <c r="E130" s="2">
        <v>0</v>
      </c>
      <c r="F130" s="2">
        <v>0</v>
      </c>
      <c r="G130" s="3">
        <f t="shared" si="0"/>
        <v>144159.76782000001</v>
      </c>
      <c r="H130" s="3">
        <f t="shared" si="1"/>
        <v>0.33000000001629815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290087.76</v>
      </c>
      <c r="D131" s="2">
        <f>'PR-RAS'!E135</f>
        <v>413714.91</v>
      </c>
      <c r="E131" s="2">
        <v>0</v>
      </c>
      <c r="F131" s="2">
        <v>0</v>
      </c>
      <c r="G131" s="3">
        <f t="shared" si="0"/>
        <v>145277.28540000002</v>
      </c>
      <c r="H131" s="3">
        <f t="shared" si="1"/>
        <v>0.33000000001629815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210951.95</v>
      </c>
      <c r="D132" s="2">
        <f>'PR-RAS'!E136</f>
        <v>382519.75</v>
      </c>
      <c r="E132" s="2">
        <v>0</v>
      </c>
      <c r="F132" s="2">
        <v>0</v>
      </c>
      <c r="G132" s="3">
        <f t="shared" si="0"/>
        <v>127854.87995</v>
      </c>
      <c r="H132" s="3">
        <f t="shared" si="1"/>
        <v>0.29999999998835847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79135.81</v>
      </c>
      <c r="D133" s="2">
        <f>'PR-RAS'!E137</f>
        <v>31195.16</v>
      </c>
      <c r="E133" s="2">
        <v>0</v>
      </c>
      <c r="F133" s="2">
        <v>0</v>
      </c>
      <c r="G133" s="3">
        <f t="shared" si="0"/>
        <v>18681.44916</v>
      </c>
      <c r="H133" s="3">
        <f t="shared" si="1"/>
        <v>0.35000000000218279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2208500.63</v>
      </c>
      <c r="D148" s="2">
        <f>'PR-RAS'!E152</f>
        <v>2727901.93</v>
      </c>
      <c r="E148" s="2">
        <v>0</v>
      </c>
      <c r="F148" s="2">
        <v>0</v>
      </c>
      <c r="G148" s="3">
        <f t="shared" si="0"/>
        <v>1126652.76003</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1792340.7799999998</v>
      </c>
      <c r="D149" s="2">
        <f>'PR-RAS'!E153</f>
        <v>2289561.1</v>
      </c>
      <c r="E149" s="2">
        <v>0</v>
      </c>
      <c r="F149" s="2">
        <v>0</v>
      </c>
      <c r="G149" s="3">
        <f t="shared" si="0"/>
        <v>942976.52104000002</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1499236.88</v>
      </c>
      <c r="D150" s="2">
        <f>'PR-RAS'!E154</f>
        <v>1915353.42</v>
      </c>
      <c r="E150" s="2">
        <v>0</v>
      </c>
      <c r="F150" s="2">
        <v>0</v>
      </c>
      <c r="G150" s="3">
        <f t="shared" si="0"/>
        <v>794161.61427999998</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1403234.38</v>
      </c>
      <c r="D151" s="2">
        <f>'PR-RAS'!E155</f>
        <v>1809877.16</v>
      </c>
      <c r="E151" s="2">
        <v>0</v>
      </c>
      <c r="F151" s="2">
        <v>0</v>
      </c>
      <c r="G151" s="3">
        <f t="shared" si="0"/>
        <v>753448.30499999982</v>
      </c>
      <c r="H151" s="3">
        <f t="shared" si="1"/>
        <v>0.53999999980442226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30915.759999999998</v>
      </c>
      <c r="D153" s="2">
        <f>'PR-RAS'!E157</f>
        <v>32911.93</v>
      </c>
      <c r="E153" s="2">
        <v>0</v>
      </c>
      <c r="F153" s="2">
        <v>0</v>
      </c>
      <c r="G153" s="3">
        <f t="shared" si="0"/>
        <v>14704.422239999998</v>
      </c>
      <c r="H153" s="3">
        <f t="shared" si="1"/>
        <v>0.31000000000130967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65086.74</v>
      </c>
      <c r="D154" s="2">
        <f>'PR-RAS'!E158</f>
        <v>72564.33</v>
      </c>
      <c r="E154" s="2">
        <v>0</v>
      </c>
      <c r="F154" s="2">
        <v>0</v>
      </c>
      <c r="G154" s="3">
        <f t="shared" si="0"/>
        <v>32162.956199999997</v>
      </c>
      <c r="H154" s="3">
        <f t="shared" si="1"/>
        <v>0.5900000000037835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64448.72</v>
      </c>
      <c r="D155" s="2">
        <f>'PR-RAS'!E159</f>
        <v>79785.119999999995</v>
      </c>
      <c r="E155" s="2">
        <v>0</v>
      </c>
      <c r="F155" s="2">
        <v>0</v>
      </c>
      <c r="G155" s="3">
        <f t="shared" si="0"/>
        <v>34498.919839999995</v>
      </c>
      <c r="H155" s="3">
        <f t="shared" si="1"/>
        <v>0.39999999999417923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228655.18</v>
      </c>
      <c r="D156" s="2">
        <f>'PR-RAS'!E160</f>
        <v>294422.56</v>
      </c>
      <c r="E156" s="2">
        <v>0</v>
      </c>
      <c r="F156" s="2">
        <v>0</v>
      </c>
      <c r="G156" s="3">
        <f t="shared" si="0"/>
        <v>126712.54650000001</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228655.18</v>
      </c>
      <c r="D158" s="2">
        <f>'PR-RAS'!E162</f>
        <v>294422.56</v>
      </c>
      <c r="E158" s="2">
        <v>0</v>
      </c>
      <c r="F158" s="2">
        <v>0</v>
      </c>
      <c r="G158" s="3">
        <f t="shared" si="0"/>
        <v>128347.54710000001</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344646.85</v>
      </c>
      <c r="D160" s="2">
        <f>'PR-RAS'!E164</f>
        <v>353017.06000000011</v>
      </c>
      <c r="E160" s="2">
        <v>0</v>
      </c>
      <c r="F160" s="2">
        <v>0</v>
      </c>
      <c r="G160" s="3">
        <f t="shared" si="0"/>
        <v>167058.27423000004</v>
      </c>
      <c r="H160" s="3">
        <f t="shared" si="1"/>
        <v>0.21000000013737008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51555.39</v>
      </c>
      <c r="D161" s="2">
        <f>'PR-RAS'!E165</f>
        <v>64304.68</v>
      </c>
      <c r="E161" s="2">
        <v>0</v>
      </c>
      <c r="F161" s="2">
        <v>0</v>
      </c>
      <c r="G161" s="3">
        <f t="shared" si="0"/>
        <v>28826.36</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6545.82</v>
      </c>
      <c r="D162" s="2">
        <f>'PR-RAS'!E166</f>
        <v>10910.29</v>
      </c>
      <c r="E162" s="2">
        <v>0</v>
      </c>
      <c r="F162" s="2">
        <v>0</v>
      </c>
      <c r="G162" s="3">
        <f t="shared" si="0"/>
        <v>4566.9904000000006</v>
      </c>
      <c r="H162" s="3">
        <f t="shared" si="1"/>
        <v>0.47000000000116415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41200.57</v>
      </c>
      <c r="D163" s="2">
        <f>'PR-RAS'!E167</f>
        <v>46240.13</v>
      </c>
      <c r="E163" s="2">
        <v>0</v>
      </c>
      <c r="F163" s="2">
        <v>0</v>
      </c>
      <c r="G163" s="3">
        <f t="shared" si="0"/>
        <v>21656.294459999997</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3809</v>
      </c>
      <c r="D164" s="2">
        <f>'PR-RAS'!E168</f>
        <v>7154.26</v>
      </c>
      <c r="E164" s="2">
        <v>0</v>
      </c>
      <c r="F164" s="2">
        <v>0</v>
      </c>
      <c r="G164" s="3">
        <f t="shared" si="0"/>
        <v>2953.1557600000001</v>
      </c>
      <c r="H164" s="3">
        <f t="shared" si="1"/>
        <v>0.26000000000021828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68375.28</v>
      </c>
      <c r="D166" s="2">
        <f>'PR-RAS'!E170</f>
        <v>69961.289999999994</v>
      </c>
      <c r="E166" s="2">
        <v>0</v>
      </c>
      <c r="F166" s="2">
        <v>0</v>
      </c>
      <c r="G166" s="3">
        <f t="shared" si="0"/>
        <v>34369.1469</v>
      </c>
      <c r="H166" s="3">
        <f t="shared" si="1"/>
        <v>0.569999999992433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17116.29</v>
      </c>
      <c r="D167" s="2">
        <f>'PR-RAS'!E171</f>
        <v>17380.86</v>
      </c>
      <c r="E167" s="2">
        <v>0</v>
      </c>
      <c r="F167" s="2">
        <v>0</v>
      </c>
      <c r="G167" s="3">
        <f t="shared" si="0"/>
        <v>8611.7496600000013</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25846.05</v>
      </c>
      <c r="D168" s="2">
        <f>'PR-RAS'!E172</f>
        <v>29174.73</v>
      </c>
      <c r="E168" s="2">
        <v>0</v>
      </c>
      <c r="F168" s="2">
        <v>0</v>
      </c>
      <c r="G168" s="3">
        <f t="shared" si="0"/>
        <v>14060.650170000001</v>
      </c>
      <c r="H168" s="3">
        <f t="shared" si="1"/>
        <v>0.31999999999970896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24731.59</v>
      </c>
      <c r="D169" s="2">
        <f>'PR-RAS'!E173</f>
        <v>22106.66</v>
      </c>
      <c r="E169" s="2">
        <v>0</v>
      </c>
      <c r="F169" s="2">
        <v>0</v>
      </c>
      <c r="G169" s="3">
        <f t="shared" si="0"/>
        <v>11582.744880000002</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563.99</v>
      </c>
      <c r="D170" s="2">
        <f>'PR-RAS'!E174</f>
        <v>751.04</v>
      </c>
      <c r="E170" s="2">
        <v>0</v>
      </c>
      <c r="F170" s="2">
        <v>0</v>
      </c>
      <c r="G170" s="3">
        <f t="shared" si="0"/>
        <v>349.16582999999997</v>
      </c>
      <c r="H170" s="3">
        <f t="shared" si="1"/>
        <v>4.9999999999954525E-2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38.36</v>
      </c>
      <c r="D171" s="2">
        <f>'PR-RAS'!E175</f>
        <v>548</v>
      </c>
      <c r="E171" s="2">
        <v>0</v>
      </c>
      <c r="F171" s="2">
        <v>0</v>
      </c>
      <c r="G171" s="3">
        <f t="shared" si="0"/>
        <v>192.84119999999999</v>
      </c>
      <c r="H171" s="3">
        <f t="shared" si="1"/>
        <v>0.35999999999999943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79</v>
      </c>
      <c r="D173" s="2">
        <f>'PR-RAS'!E177</f>
        <v>0</v>
      </c>
      <c r="E173" s="2">
        <v>0</v>
      </c>
      <c r="F173" s="2">
        <v>0</v>
      </c>
      <c r="G173" s="3">
        <f t="shared" si="0"/>
        <v>13.587999999999999</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215879.77</v>
      </c>
      <c r="D174" s="2">
        <f>'PR-RAS'!E178</f>
        <v>213625.50000000006</v>
      </c>
      <c r="E174" s="2">
        <v>0</v>
      </c>
      <c r="F174" s="2">
        <v>0</v>
      </c>
      <c r="G174" s="3">
        <f t="shared" si="0"/>
        <v>111261.62321000002</v>
      </c>
      <c r="H174" s="3">
        <f t="shared" si="1"/>
        <v>0.72999999995226972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167108.82999999999</v>
      </c>
      <c r="D175" s="2">
        <f>'PR-RAS'!E179</f>
        <v>171491.39</v>
      </c>
      <c r="E175" s="2">
        <v>0</v>
      </c>
      <c r="F175" s="2">
        <v>0</v>
      </c>
      <c r="G175" s="3">
        <f t="shared" si="0"/>
        <v>88755.940139999992</v>
      </c>
      <c r="H175" s="3">
        <f t="shared" si="1"/>
        <v>0.56000000002677552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22308.66</v>
      </c>
      <c r="D176" s="2">
        <f>'PR-RAS'!E180</f>
        <v>8718.1</v>
      </c>
      <c r="E176" s="2">
        <v>0</v>
      </c>
      <c r="F176" s="2">
        <v>0</v>
      </c>
      <c r="G176" s="3">
        <f t="shared" si="0"/>
        <v>6955.3504999999996</v>
      </c>
      <c r="H176" s="3">
        <f t="shared" si="1"/>
        <v>0.44000000000050932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497.7</v>
      </c>
      <c r="E177" s="2">
        <v>0</v>
      </c>
      <c r="F177" s="2">
        <v>0</v>
      </c>
      <c r="G177" s="3">
        <f t="shared" si="0"/>
        <v>218.988</v>
      </c>
      <c r="H177" s="3">
        <f t="shared" si="1"/>
        <v>0.45000000000001705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4216.43</v>
      </c>
      <c r="D178" s="2">
        <f>'PR-RAS'!E182</f>
        <v>2034.8</v>
      </c>
      <c r="E178" s="2">
        <v>0</v>
      </c>
      <c r="F178" s="2">
        <v>0</v>
      </c>
      <c r="G178" s="3">
        <f t="shared" si="0"/>
        <v>1466.6273100000001</v>
      </c>
      <c r="H178" s="3">
        <f t="shared" si="1"/>
        <v>0.63000000000033651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2983.26</v>
      </c>
      <c r="D179" s="2">
        <f>'PR-RAS'!E183</f>
        <v>3369.06</v>
      </c>
      <c r="E179" s="2">
        <v>0</v>
      </c>
      <c r="F179" s="2">
        <v>0</v>
      </c>
      <c r="G179" s="3">
        <f t="shared" si="0"/>
        <v>1730.4056400000002</v>
      </c>
      <c r="H179" s="3">
        <f t="shared" si="1"/>
        <v>0.32000000000016371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966.91</v>
      </c>
      <c r="D180" s="2">
        <f>'PR-RAS'!E184</f>
        <v>6161.89</v>
      </c>
      <c r="E180" s="2">
        <v>0</v>
      </c>
      <c r="F180" s="2">
        <v>0</v>
      </c>
      <c r="G180" s="3">
        <f t="shared" si="0"/>
        <v>2379.0335100000002</v>
      </c>
      <c r="H180" s="3">
        <f t="shared" si="1"/>
        <v>0.19999999999970441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6335.29</v>
      </c>
      <c r="D181" s="2">
        <f>'PR-RAS'!E185</f>
        <v>10417.94</v>
      </c>
      <c r="E181" s="2">
        <v>0</v>
      </c>
      <c r="F181" s="2">
        <v>0</v>
      </c>
      <c r="G181" s="3">
        <f t="shared" si="0"/>
        <v>4890.8105999999998</v>
      </c>
      <c r="H181" s="3">
        <f t="shared" si="1"/>
        <v>0.3499999999994543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3695.36</v>
      </c>
      <c r="D182" s="2">
        <f>'PR-RAS'!E186</f>
        <v>3730.48</v>
      </c>
      <c r="E182" s="2">
        <v>0</v>
      </c>
      <c r="F182" s="2">
        <v>0</v>
      </c>
      <c r="G182" s="3">
        <f t="shared" si="0"/>
        <v>2019.2939199999998</v>
      </c>
      <c r="H182" s="3">
        <f t="shared" si="1"/>
        <v>0.84000000000014552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8016.18</v>
      </c>
      <c r="D183" s="2">
        <f>'PR-RAS'!E187</f>
        <v>7204.14</v>
      </c>
      <c r="E183" s="2">
        <v>0</v>
      </c>
      <c r="F183" s="2">
        <v>0</v>
      </c>
      <c r="G183" s="3">
        <f t="shared" si="0"/>
        <v>4081.2517199999998</v>
      </c>
      <c r="H183" s="3">
        <f t="shared" si="1"/>
        <v>0.32000000000061846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8836.41</v>
      </c>
      <c r="D190" s="2">
        <f>'PR-RAS'!E194</f>
        <v>5125.59</v>
      </c>
      <c r="E190" s="2">
        <v>0</v>
      </c>
      <c r="F190" s="2">
        <v>0</v>
      </c>
      <c r="G190" s="3">
        <f t="shared" si="0"/>
        <v>3607.5545099999999</v>
      </c>
      <c r="H190" s="3">
        <f t="shared" si="1"/>
        <v>0.81999999999970896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3004.35</v>
      </c>
      <c r="D192" s="2">
        <f>'PR-RAS'!E196</f>
        <v>2942.35</v>
      </c>
      <c r="E192" s="2">
        <v>0</v>
      </c>
      <c r="F192" s="2">
        <v>0</v>
      </c>
      <c r="G192" s="3">
        <f t="shared" si="0"/>
        <v>1697.80855</v>
      </c>
      <c r="H192" s="3">
        <f t="shared" si="1"/>
        <v>0.6999999999998181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1609.06</v>
      </c>
      <c r="D193" s="2">
        <f>'PR-RAS'!E197</f>
        <v>1240</v>
      </c>
      <c r="E193" s="2">
        <v>0</v>
      </c>
      <c r="F193" s="2">
        <v>0</v>
      </c>
      <c r="G193" s="3">
        <f t="shared" si="0"/>
        <v>785.09951999999998</v>
      </c>
      <c r="H193" s="3">
        <f t="shared" si="1"/>
        <v>5.999999999994543E-2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220</v>
      </c>
      <c r="E194" s="2">
        <v>0</v>
      </c>
      <c r="F194" s="2">
        <v>0</v>
      </c>
      <c r="G194" s="3">
        <f t="shared" si="0"/>
        <v>110.97500000000001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4088</v>
      </c>
      <c r="D195" s="2">
        <f>'PR-RAS'!E199</f>
        <v>655.24</v>
      </c>
      <c r="E195" s="2">
        <v>0</v>
      </c>
      <c r="F195" s="2">
        <v>0</v>
      </c>
      <c r="G195" s="3">
        <f t="shared" si="0"/>
        <v>1047.30512</v>
      </c>
      <c r="H195" s="3">
        <f t="shared" si="1"/>
        <v>0.24000000000000909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68</v>
      </c>
      <c r="E197" s="2">
        <v>0</v>
      </c>
      <c r="F197" s="2">
        <v>0</v>
      </c>
      <c r="G197" s="3">
        <f t="shared" si="0"/>
        <v>26.656000000000002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539.95000000000005</v>
      </c>
      <c r="D198" s="2">
        <f>'PR-RAS'!E202</f>
        <v>0</v>
      </c>
      <c r="E198" s="2">
        <v>0</v>
      </c>
      <c r="F198" s="2">
        <v>0</v>
      </c>
      <c r="G198" s="3">
        <f t="shared" si="0"/>
        <v>106.37015000000001</v>
      </c>
      <c r="H198" s="3">
        <f t="shared" si="1"/>
        <v>4.9999999999954525E-2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539.95000000000005</v>
      </c>
      <c r="D212" s="2">
        <f>'PR-RAS'!E216</f>
        <v>0</v>
      </c>
      <c r="E212" s="2">
        <v>0</v>
      </c>
      <c r="F212" s="2">
        <v>0</v>
      </c>
      <c r="G212" s="3">
        <f t="shared" si="0"/>
        <v>113.92945</v>
      </c>
      <c r="H212" s="3">
        <f t="shared" si="1"/>
        <v>4.9999999999954525E-2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106.4</v>
      </c>
      <c r="D213" s="2">
        <f>'PR-RAS'!E217</f>
        <v>0</v>
      </c>
      <c r="E213" s="2">
        <v>0</v>
      </c>
      <c r="F213" s="2">
        <v>0</v>
      </c>
      <c r="G213" s="3">
        <f t="shared" si="0"/>
        <v>22.556799999999999</v>
      </c>
      <c r="H213" s="3">
        <f t="shared" si="1"/>
        <v>0.40000000000000568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433.55</v>
      </c>
      <c r="D215" s="2">
        <f>'PR-RAS'!E219</f>
        <v>0</v>
      </c>
      <c r="E215" s="2">
        <v>0</v>
      </c>
      <c r="F215" s="2">
        <v>0</v>
      </c>
      <c r="G215" s="3">
        <f t="shared" si="0"/>
        <v>92.779700000000005</v>
      </c>
      <c r="H215" s="3">
        <f t="shared" si="1"/>
        <v>0.44999999999998863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70973.05</v>
      </c>
      <c r="D258" s="2">
        <f>'PR-RAS'!E262</f>
        <v>85323.77</v>
      </c>
      <c r="E258" s="2">
        <v>0</v>
      </c>
      <c r="F258" s="2">
        <v>0</v>
      </c>
      <c r="G258" s="3">
        <f t="shared" si="0"/>
        <v>62096.491630000011</v>
      </c>
      <c r="H258" s="3">
        <f t="shared" si="1"/>
        <v>0.27999999999883585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70973.05</v>
      </c>
      <c r="D265" s="2">
        <f>'PR-RAS'!E269</f>
        <v>85323.77</v>
      </c>
      <c r="E265" s="2">
        <v>0</v>
      </c>
      <c r="F265" s="2">
        <v>0</v>
      </c>
      <c r="G265" s="3">
        <f t="shared" si="0"/>
        <v>63787.835760000009</v>
      </c>
      <c r="H265" s="3">
        <f t="shared" si="1"/>
        <v>0.27999999999883585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70614.86</v>
      </c>
      <c r="D266" s="2">
        <f>'PR-RAS'!E270</f>
        <v>83869.72</v>
      </c>
      <c r="E266" s="2">
        <v>0</v>
      </c>
      <c r="F266" s="2">
        <v>0</v>
      </c>
      <c r="G266" s="3">
        <f t="shared" si="0"/>
        <v>63163.889499999997</v>
      </c>
      <c r="H266" s="3">
        <f t="shared" si="1"/>
        <v>0.41999999999825377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358.19</v>
      </c>
      <c r="D267" s="2">
        <f>'PR-RAS'!E271</f>
        <v>1454.05</v>
      </c>
      <c r="E267" s="2">
        <v>0</v>
      </c>
      <c r="F267" s="2">
        <v>0</v>
      </c>
      <c r="G267" s="3">
        <f t="shared" si="0"/>
        <v>868.83314000000007</v>
      </c>
      <c r="H267" s="3">
        <f t="shared" si="1"/>
        <v>0.23999999999995225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2208500.63</v>
      </c>
      <c r="D295" s="2">
        <f>'PR-RAS'!E299</f>
        <v>2727901.93</v>
      </c>
      <c r="E295" s="2">
        <v>0</v>
      </c>
      <c r="F295" s="2">
        <v>0</v>
      </c>
      <c r="G295" s="3">
        <f t="shared" si="12"/>
        <v>2253305.52006</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44292.100000000559</v>
      </c>
      <c r="D296" s="2">
        <f>'PR-RAS'!E300</f>
        <v>0</v>
      </c>
      <c r="E296" s="2">
        <v>0</v>
      </c>
      <c r="F296" s="2">
        <v>0</v>
      </c>
      <c r="G296" s="3">
        <f t="shared" si="12"/>
        <v>13066.169500000164</v>
      </c>
      <c r="H296" s="3">
        <f t="shared" si="13"/>
        <v>0.10000000055879354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151302.81000000006</v>
      </c>
      <c r="E297" s="2">
        <v>0</v>
      </c>
      <c r="F297" s="2">
        <v>0</v>
      </c>
      <c r="G297" s="3">
        <f t="shared" si="12"/>
        <v>89571.263520000022</v>
      </c>
      <c r="H297" s="3">
        <f t="shared" si="13"/>
        <v>0.18999999994412065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31781.89</v>
      </c>
      <c r="D299" s="2">
        <f>'PR-RAS'!E303</f>
        <v>58582.7</v>
      </c>
      <c r="E299" s="2">
        <v>0</v>
      </c>
      <c r="F299" s="2">
        <v>0</v>
      </c>
      <c r="G299" s="3">
        <f t="shared" si="12"/>
        <v>44386.292419999991</v>
      </c>
      <c r="H299" s="3">
        <f t="shared" si="13"/>
        <v>0.41000000000349246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179240.8</v>
      </c>
      <c r="E300" s="2">
        <v>0</v>
      </c>
      <c r="F300" s="2">
        <v>0</v>
      </c>
      <c r="G300" s="3">
        <f t="shared" si="12"/>
        <v>107185.99839999998</v>
      </c>
      <c r="H300" s="3">
        <f t="shared" si="13"/>
        <v>0.20000000001164153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71093.02</v>
      </c>
      <c r="D355" s="2">
        <f>'PR-RAS'!E360</f>
        <v>157390.68</v>
      </c>
      <c r="E355" s="2">
        <v>0</v>
      </c>
      <c r="F355" s="2">
        <v>0</v>
      </c>
      <c r="G355" s="3">
        <f t="shared" si="12"/>
        <v>136599.53052</v>
      </c>
      <c r="H355" s="3">
        <f t="shared" si="13"/>
        <v>0.34000000001105946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71093.02</v>
      </c>
      <c r="D368" s="2">
        <f>'PR-RAS'!E373</f>
        <v>30515.68</v>
      </c>
      <c r="E368" s="2">
        <v>0</v>
      </c>
      <c r="F368" s="2">
        <v>0</v>
      </c>
      <c r="G368" s="3">
        <f t="shared" si="12"/>
        <v>48489.64746</v>
      </c>
      <c r="H368" s="3">
        <f t="shared" si="13"/>
        <v>0.3400000000037835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37783.020000000004</v>
      </c>
      <c r="D374" s="2">
        <f>'PR-RAS'!E379</f>
        <v>30205.68</v>
      </c>
      <c r="E374" s="2">
        <v>0</v>
      </c>
      <c r="F374" s="2">
        <v>0</v>
      </c>
      <c r="G374" s="3">
        <f t="shared" si="12"/>
        <v>36626.50374</v>
      </c>
      <c r="H374" s="3">
        <f t="shared" si="13"/>
        <v>0.3400000000037835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11452.92</v>
      </c>
      <c r="D375" s="2">
        <f>'PR-RAS'!E380</f>
        <v>26529.31</v>
      </c>
      <c r="E375" s="2">
        <v>0</v>
      </c>
      <c r="F375" s="2">
        <v>0</v>
      </c>
      <c r="G375" s="3">
        <f t="shared" si="12"/>
        <v>24127.31596</v>
      </c>
      <c r="H375" s="3">
        <f t="shared" si="13"/>
        <v>0.39000000000123691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12890.76</v>
      </c>
      <c r="D377" s="2">
        <f>'PR-RAS'!E382</f>
        <v>891.04</v>
      </c>
      <c r="E377" s="2">
        <v>0</v>
      </c>
      <c r="F377" s="2">
        <v>0</v>
      </c>
      <c r="G377" s="3">
        <f t="shared" si="12"/>
        <v>5516.9878399999998</v>
      </c>
      <c r="H377" s="3">
        <f t="shared" si="13"/>
        <v>0.27999999999974534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659.18</v>
      </c>
      <c r="D378" s="2">
        <f>'PR-RAS'!E383</f>
        <v>0</v>
      </c>
      <c r="E378" s="2">
        <v>0</v>
      </c>
      <c r="F378" s="2">
        <v>0</v>
      </c>
      <c r="G378" s="3">
        <f t="shared" si="12"/>
        <v>248.51085999999998</v>
      </c>
      <c r="H378" s="3">
        <f t="shared" si="13"/>
        <v>0.17999999999994998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12186.75</v>
      </c>
      <c r="D380" s="2">
        <f>'PR-RAS'!E385</f>
        <v>0</v>
      </c>
      <c r="E380" s="2">
        <v>0</v>
      </c>
      <c r="F380" s="2">
        <v>0</v>
      </c>
      <c r="G380" s="3">
        <f t="shared" si="12"/>
        <v>4618.7782500000003</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593.41</v>
      </c>
      <c r="D381" s="2">
        <f>'PR-RAS'!E386</f>
        <v>2785.33</v>
      </c>
      <c r="E381" s="2">
        <v>0</v>
      </c>
      <c r="F381" s="2">
        <v>0</v>
      </c>
      <c r="G381" s="3">
        <f t="shared" si="12"/>
        <v>2342.3465999999999</v>
      </c>
      <c r="H381" s="3">
        <f t="shared" si="13"/>
        <v>0.73999999999989541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310</v>
      </c>
      <c r="D388" s="2">
        <f>'PR-RAS'!E393</f>
        <v>310</v>
      </c>
      <c r="E388" s="2">
        <v>0</v>
      </c>
      <c r="F388" s="2">
        <v>0</v>
      </c>
      <c r="G388" s="3">
        <f t="shared" si="12"/>
        <v>359.91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310</v>
      </c>
      <c r="D389" s="2">
        <f>'PR-RAS'!E394</f>
        <v>310</v>
      </c>
      <c r="E389" s="2">
        <v>0</v>
      </c>
      <c r="F389" s="2">
        <v>0</v>
      </c>
      <c r="G389" s="3">
        <f t="shared" si="12"/>
        <v>360.84000000000003</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33000</v>
      </c>
      <c r="D396" s="2">
        <f>'PR-RAS'!E401</f>
        <v>0</v>
      </c>
      <c r="E396" s="2">
        <v>0</v>
      </c>
      <c r="F396" s="2">
        <v>0</v>
      </c>
      <c r="G396" s="3">
        <f t="shared" si="12"/>
        <v>13035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33000</v>
      </c>
      <c r="D400" s="2">
        <f>'PR-RAS'!E405</f>
        <v>0</v>
      </c>
      <c r="E400" s="2">
        <v>0</v>
      </c>
      <c r="F400" s="2">
        <v>0</v>
      </c>
      <c r="G400" s="3">
        <f t="shared" si="12"/>
        <v>13167</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126875</v>
      </c>
      <c r="E407" s="2">
        <v>0</v>
      </c>
      <c r="F407" s="2">
        <v>0</v>
      </c>
      <c r="G407" s="3">
        <f t="shared" si="12"/>
        <v>103022.5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126875</v>
      </c>
      <c r="E408" s="2">
        <v>0</v>
      </c>
      <c r="F408" s="2">
        <v>0</v>
      </c>
      <c r="G408" s="3">
        <f t="shared" si="12"/>
        <v>103276.25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71093.02</v>
      </c>
      <c r="D413" s="2">
        <f>'PR-RAS'!E418</f>
        <v>157390.68</v>
      </c>
      <c r="E413" s="2">
        <v>0</v>
      </c>
      <c r="F413" s="2">
        <v>0</v>
      </c>
      <c r="G413" s="3">
        <f t="shared" si="12"/>
        <v>158980.24455999999</v>
      </c>
      <c r="H413" s="3">
        <f t="shared" si="13"/>
        <v>0.34000000001105946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658.81</v>
      </c>
      <c r="D416" s="2">
        <f>'PR-RAS'!E421</f>
        <v>658.81</v>
      </c>
      <c r="E416" s="2">
        <v>0</v>
      </c>
      <c r="F416" s="2">
        <v>0</v>
      </c>
      <c r="G416" s="3">
        <f t="shared" si="12"/>
        <v>820.21844999999985</v>
      </c>
      <c r="H416" s="3">
        <f t="shared" si="13"/>
        <v>0.38000000000010914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2252792.7300000004</v>
      </c>
      <c r="D417" s="2">
        <f>'PR-RAS'!E422</f>
        <v>2576599.12</v>
      </c>
      <c r="E417" s="2">
        <v>0</v>
      </c>
      <c r="F417" s="2">
        <v>0</v>
      </c>
      <c r="G417" s="3">
        <f t="shared" si="12"/>
        <v>3080892.24352</v>
      </c>
      <c r="H417" s="3">
        <f t="shared" si="13"/>
        <v>0.38999999966472387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2279593.65</v>
      </c>
      <c r="D418" s="2">
        <f>'PR-RAS'!E423</f>
        <v>2885292.6100000003</v>
      </c>
      <c r="E418" s="2">
        <v>0</v>
      </c>
      <c r="F418" s="2">
        <v>0</v>
      </c>
      <c r="G418" s="3">
        <f t="shared" si="12"/>
        <v>3356924.5887900004</v>
      </c>
      <c r="H418" s="3">
        <f t="shared" si="13"/>
        <v>0.73999999975785613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26800.91999999946</v>
      </c>
      <c r="D420" s="2">
        <f>'PR-RAS'!E425</f>
        <v>308693.49000000022</v>
      </c>
      <c r="E420" s="2">
        <v>0</v>
      </c>
      <c r="F420" s="2">
        <v>0</v>
      </c>
      <c r="G420" s="3">
        <f t="shared" si="12"/>
        <v>269914.73009999993</v>
      </c>
      <c r="H420" s="3">
        <f t="shared" si="13"/>
        <v>0.57000000076368451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31781.89</v>
      </c>
      <c r="D422" s="2">
        <f>'PR-RAS'!E427</f>
        <v>58582.7</v>
      </c>
      <c r="E422" s="2">
        <v>0</v>
      </c>
      <c r="F422" s="2">
        <v>0</v>
      </c>
      <c r="G422" s="3">
        <f t="shared" si="12"/>
        <v>62706.809089999988</v>
      </c>
      <c r="H422" s="3">
        <f t="shared" si="13"/>
        <v>0.41000000000349246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658.81</v>
      </c>
      <c r="D423" s="2">
        <f>'PR-RAS'!E428</f>
        <v>179899.61</v>
      </c>
      <c r="E423" s="2">
        <v>0</v>
      </c>
      <c r="F423" s="2">
        <v>0</v>
      </c>
      <c r="G423" s="3">
        <f t="shared" si="12"/>
        <v>152113.28865999999</v>
      </c>
      <c r="H423" s="3">
        <f t="shared" si="13"/>
        <v>0.58000000001402441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2252792.7300000004</v>
      </c>
      <c r="D637" s="2">
        <f>'PR-RAS'!E643</f>
        <v>2576599.12</v>
      </c>
      <c r="E637" s="2">
        <v>0</v>
      </c>
      <c r="F637" s="2">
        <v>0</v>
      </c>
      <c r="G637" s="3">
        <f t="shared" si="14"/>
        <v>4710210.2569200005</v>
      </c>
      <c r="H637" s="3">
        <f t="shared" si="15"/>
        <v>0.38999999966472387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2279593.65</v>
      </c>
      <c r="D638" s="2">
        <f>'PR-RAS'!E644</f>
        <v>2885292.6100000003</v>
      </c>
      <c r="E638" s="2">
        <v>0</v>
      </c>
      <c r="F638" s="2">
        <v>0</v>
      </c>
      <c r="G638" s="3">
        <f t="shared" si="14"/>
        <v>5127963.9401900005</v>
      </c>
      <c r="H638" s="3">
        <f t="shared" si="15"/>
        <v>0.73999999975785613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26800.91999999946</v>
      </c>
      <c r="D640" s="2">
        <f>'PR-RAS'!E646</f>
        <v>308693.49000000022</v>
      </c>
      <c r="E640" s="2">
        <v>0</v>
      </c>
      <c r="F640" s="2">
        <v>0</v>
      </c>
      <c r="G640" s="3">
        <f t="shared" si="14"/>
        <v>411636.06809999997</v>
      </c>
      <c r="H640" s="3">
        <f t="shared" si="15"/>
        <v>0.57000000076368451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31781.89</v>
      </c>
      <c r="D642" s="2">
        <f>'PR-RAS'!E648</f>
        <v>58582.7</v>
      </c>
      <c r="E642" s="2">
        <v>0</v>
      </c>
      <c r="F642" s="2">
        <v>0</v>
      </c>
      <c r="G642" s="3">
        <f t="shared" si="14"/>
        <v>95475.212889999995</v>
      </c>
      <c r="H642" s="3">
        <f t="shared" si="15"/>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58582.809999999459</v>
      </c>
      <c r="D644" s="2">
        <f>'PR-RAS'!E650</f>
        <v>367276.19000000024</v>
      </c>
      <c r="E644" s="2">
        <v>0</v>
      </c>
      <c r="F644" s="2">
        <v>0</v>
      </c>
      <c r="G644" s="3">
        <f t="shared" si="14"/>
        <v>509985.92716999998</v>
      </c>
      <c r="H644" s="3">
        <f t="shared" si="15"/>
        <v>0.38000000077590812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140729.85999999999</v>
      </c>
      <c r="D645" s="2">
        <f>'PR-RAS'!E651</f>
        <v>0</v>
      </c>
      <c r="E645" s="2">
        <v>0</v>
      </c>
      <c r="F645" s="2">
        <v>0</v>
      </c>
      <c r="G645" s="3">
        <f t="shared" si="14"/>
        <v>90630.029839999988</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46</v>
      </c>
      <c r="E651" s="2">
        <v>0</v>
      </c>
      <c r="F651" s="2">
        <v>0</v>
      </c>
      <c r="G651" s="3">
        <f t="shared" si="14"/>
        <v>89.7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v>
      </c>
      <c r="D653" s="2">
        <f>'PR-RAS'!E660</f>
        <v>39</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1922687.33</v>
      </c>
      <c r="D676" s="2">
        <f>'PR-RAS'!E683</f>
        <v>2137644.65</v>
      </c>
      <c r="E676" s="2">
        <v>0</v>
      </c>
      <c r="F676" s="2">
        <v>0</v>
      </c>
      <c r="G676" s="3">
        <f t="shared" si="14"/>
        <v>4183634.2252500001</v>
      </c>
      <c r="H676" s="3">
        <f t="shared" si="15"/>
        <v>0.68000000016763806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3079.95</v>
      </c>
      <c r="E725" s="2">
        <v>0</v>
      </c>
      <c r="F725" s="2">
        <v>0</v>
      </c>
      <c r="G725" s="3">
        <f t="shared" si="14"/>
        <v>4459.7675999999992</v>
      </c>
      <c r="H725" s="3">
        <f t="shared" si="15"/>
        <v>5.0000000000181899E-2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41200.57</v>
      </c>
      <c r="D727" s="2">
        <f>'PR-RAS'!E734</f>
        <v>46240.13</v>
      </c>
      <c r="E727" s="2">
        <v>0</v>
      </c>
      <c r="F727" s="2">
        <v>0</v>
      </c>
      <c r="G727" s="3">
        <f t="shared" si="14"/>
        <v>97052.282579999985</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4821.8999999999996</v>
      </c>
      <c r="E729" s="2">
        <v>0</v>
      </c>
      <c r="F729" s="2">
        <v>0</v>
      </c>
      <c r="G729" s="3">
        <f t="shared" si="14"/>
        <v>7052.572799999999</v>
      </c>
      <c r="H729" s="3">
        <f t="shared" si="15"/>
        <v>0.30000000000036664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2849.03</v>
      </c>
      <c r="D731" s="2">
        <f>'PR-RAS'!E738</f>
        <v>5315.27</v>
      </c>
      <c r="E731" s="2">
        <v>0</v>
      </c>
      <c r="F731" s="2">
        <v>0</v>
      </c>
      <c r="G731" s="3">
        <f t="shared" si="14"/>
        <v>9840.0861000000004</v>
      </c>
      <c r="H731" s="3">
        <f t="shared" si="15"/>
        <v>0.30000000000063665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4088</v>
      </c>
      <c r="D737" s="2">
        <f>'PR-RAS'!E744</f>
        <v>655.24</v>
      </c>
      <c r="E737" s="2">
        <v>0</v>
      </c>
      <c r="F737" s="2">
        <v>0</v>
      </c>
      <c r="G737" s="3">
        <f t="shared" si="28"/>
        <v>3973.2812799999997</v>
      </c>
      <c r="H737" s="3">
        <f t="shared" si="29"/>
        <v>0.24000000000000909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70614.86</v>
      </c>
      <c r="D843" s="2">
        <f>'PR-RAS'!E850</f>
        <v>83869.72</v>
      </c>
      <c r="E843" s="2">
        <v>0</v>
      </c>
      <c r="F843" s="2">
        <v>0</v>
      </c>
      <c r="G843" s="3">
        <f t="shared" si="34"/>
        <v>200694.32059999998</v>
      </c>
      <c r="H843" s="3">
        <f t="shared" si="35"/>
        <v>0.41999999999825377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358.19</v>
      </c>
      <c r="D848" s="2">
        <f>'PR-RAS'!E855</f>
        <v>1454.05</v>
      </c>
      <c r="E848" s="2">
        <v>0</v>
      </c>
      <c r="F848" s="2">
        <v>0</v>
      </c>
      <c r="G848" s="3">
        <f t="shared" si="34"/>
        <v>2766.54763</v>
      </c>
      <c r="H848" s="3">
        <f t="shared" si="35"/>
        <v>0.23999999999995225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303517.29000000004</v>
      </c>
      <c r="D1011" s="7">
        <f>BILANCA!E6</f>
        <v>468387.80000000005</v>
      </c>
      <c r="E1011" s="7">
        <v>0</v>
      </c>
      <c r="F1011" s="7">
        <v>0</v>
      </c>
      <c r="G1011" s="8">
        <f t="shared" ref="G1011:G1306" si="38">B1011/1000*C1011+B1011/500*D1011</f>
        <v>1240.2928900000002</v>
      </c>
      <c r="H1011" s="8">
        <f t="shared" si="35"/>
        <v>0.48999999999068677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155086.92000000007</v>
      </c>
      <c r="D1012" s="2">
        <f>BILANCA!E7</f>
        <v>255891.20000000004</v>
      </c>
      <c r="E1012" s="2">
        <v>0</v>
      </c>
      <c r="F1012" s="2">
        <v>0</v>
      </c>
      <c r="G1012" s="3">
        <f t="shared" si="38"/>
        <v>1333.7386400000005</v>
      </c>
      <c r="H1012" s="3">
        <f t="shared" si="35"/>
        <v>0.27999999996973202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154759.42000000007</v>
      </c>
      <c r="D1017" s="2">
        <f>BILANCA!E12</f>
        <v>255563.70000000004</v>
      </c>
      <c r="E1017" s="2">
        <v>0</v>
      </c>
      <c r="F1017" s="2">
        <v>0</v>
      </c>
      <c r="G1017" s="3">
        <f t="shared" si="38"/>
        <v>4661.2077400000016</v>
      </c>
      <c r="H1017" s="3">
        <f t="shared" si="35"/>
        <v>0.72000000003026798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16052.17</v>
      </c>
      <c r="D1018" s="2">
        <f>BILANCA!E13</f>
        <v>15848.84</v>
      </c>
      <c r="E1018" s="2">
        <v>0</v>
      </c>
      <c r="F1018" s="2">
        <v>0</v>
      </c>
      <c r="G1018" s="3">
        <f t="shared" si="38"/>
        <v>381.99880000000002</v>
      </c>
      <c r="H1018" s="3">
        <f t="shared" si="35"/>
        <v>0.32999999999992724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16255.5</v>
      </c>
      <c r="D1020" s="2">
        <f>BILANCA!E15</f>
        <v>16255.5</v>
      </c>
      <c r="E1020" s="2">
        <v>0</v>
      </c>
      <c r="F1020" s="2">
        <v>0</v>
      </c>
      <c r="G1020" s="3">
        <f t="shared" si="38"/>
        <v>487.66500000000002</v>
      </c>
      <c r="H1020" s="3">
        <f t="shared" si="35"/>
        <v>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203.33</v>
      </c>
      <c r="D1023" s="2">
        <f>BILANCA!E18</f>
        <v>406.66</v>
      </c>
      <c r="E1023" s="2">
        <v>0</v>
      </c>
      <c r="F1023" s="2">
        <v>0</v>
      </c>
      <c r="G1023" s="3">
        <f t="shared" si="38"/>
        <v>13.21645</v>
      </c>
      <c r="H1023" s="3">
        <f t="shared" si="35"/>
        <v>0.66999999999998749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125043.04000000004</v>
      </c>
      <c r="D1024" s="2">
        <f>BILANCA!E19</f>
        <v>102485.61000000004</v>
      </c>
      <c r="E1024" s="2">
        <v>0</v>
      </c>
      <c r="F1024" s="2">
        <v>0</v>
      </c>
      <c r="G1024" s="3">
        <f t="shared" si="38"/>
        <v>4620.1996400000016</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216668.99</v>
      </c>
      <c r="D1025" s="2">
        <f>BILANCA!E20</f>
        <v>235953.46</v>
      </c>
      <c r="E1025" s="2">
        <v>0</v>
      </c>
      <c r="F1025" s="2">
        <v>0</v>
      </c>
      <c r="G1025" s="3">
        <f t="shared" si="38"/>
        <v>10328.638649999999</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2045.08</v>
      </c>
      <c r="D1026" s="2">
        <f>BILANCA!E21</f>
        <v>1925.63</v>
      </c>
      <c r="E1026" s="2">
        <v>0</v>
      </c>
      <c r="F1026" s="2">
        <v>0</v>
      </c>
      <c r="G1026" s="3">
        <f t="shared" si="38"/>
        <v>94.341440000000006</v>
      </c>
      <c r="H1026" s="3">
        <f t="shared" si="35"/>
        <v>0.4499999999998181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104588.23</v>
      </c>
      <c r="D1027" s="2">
        <f>BILANCA!E22</f>
        <v>102952.59</v>
      </c>
      <c r="E1027" s="2">
        <v>0</v>
      </c>
      <c r="F1027" s="2">
        <v>0</v>
      </c>
      <c r="G1027" s="3">
        <f t="shared" si="38"/>
        <v>5278.3879699999998</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12616.15</v>
      </c>
      <c r="D1028" s="2">
        <f>BILANCA!E23</f>
        <v>11310.16</v>
      </c>
      <c r="E1028" s="2">
        <v>0</v>
      </c>
      <c r="F1028" s="2">
        <v>0</v>
      </c>
      <c r="G1028" s="3">
        <f t="shared" si="38"/>
        <v>634.25645999999995</v>
      </c>
      <c r="H1028" s="3">
        <f t="shared" si="35"/>
        <v>0.30999999999949068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1080.78</v>
      </c>
      <c r="D1029" s="2">
        <f>BILANCA!E24</f>
        <v>1080.78</v>
      </c>
      <c r="E1029" s="2">
        <v>0</v>
      </c>
      <c r="F1029" s="2">
        <v>0</v>
      </c>
      <c r="G1029" s="3">
        <f t="shared" si="38"/>
        <v>61.604460000000003</v>
      </c>
      <c r="H1029" s="3">
        <f t="shared" si="35"/>
        <v>0.44000000000005457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26586.62</v>
      </c>
      <c r="D1030" s="2">
        <f>BILANCA!E25</f>
        <v>26326.75</v>
      </c>
      <c r="E1030" s="2">
        <v>0</v>
      </c>
      <c r="F1030" s="2">
        <v>0</v>
      </c>
      <c r="G1030" s="3">
        <f t="shared" si="38"/>
        <v>1584.8024</v>
      </c>
      <c r="H1030" s="3">
        <f t="shared" si="35"/>
        <v>0.63000000000101863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21167.200000000001</v>
      </c>
      <c r="D1031" s="2">
        <f>BILANCA!E26</f>
        <v>19752.84</v>
      </c>
      <c r="E1031" s="2">
        <v>0</v>
      </c>
      <c r="F1031" s="2">
        <v>0</v>
      </c>
      <c r="G1031" s="3">
        <f t="shared" si="38"/>
        <v>1274.13048</v>
      </c>
      <c r="H1031" s="3">
        <f t="shared" si="35"/>
        <v>0.36000000000058208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259710.01</v>
      </c>
      <c r="D1033" s="2">
        <f>BILANCA!E28</f>
        <v>296816.59999999998</v>
      </c>
      <c r="E1033" s="2">
        <v>0</v>
      </c>
      <c r="F1033" s="2">
        <v>0</v>
      </c>
      <c r="G1033" s="3">
        <f t="shared" si="38"/>
        <v>19626.893830000001</v>
      </c>
      <c r="H1033" s="3">
        <f t="shared" si="35"/>
        <v>0.41000000003259629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13164.6</v>
      </c>
      <c r="D1034" s="2">
        <f>BILANCA!E29</f>
        <v>9654.0400000000009</v>
      </c>
      <c r="E1034" s="2">
        <v>0</v>
      </c>
      <c r="F1034" s="2">
        <v>0</v>
      </c>
      <c r="G1034" s="3">
        <f t="shared" si="38"/>
        <v>779.34432000000004</v>
      </c>
      <c r="H1034" s="3">
        <f t="shared" si="35"/>
        <v>0.44000000000050932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28084.48</v>
      </c>
      <c r="D1035" s="2">
        <f>BILANCA!E30</f>
        <v>28084.48</v>
      </c>
      <c r="E1035" s="2">
        <v>0</v>
      </c>
      <c r="F1035" s="2">
        <v>0</v>
      </c>
      <c r="G1035" s="3">
        <f t="shared" si="38"/>
        <v>2106.3360000000002</v>
      </c>
      <c r="H1035" s="3">
        <f t="shared" si="35"/>
        <v>0.95999999999912689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14919.88</v>
      </c>
      <c r="D1039" s="2">
        <f>BILANCA!E34</f>
        <v>18430.439999999999</v>
      </c>
      <c r="E1039" s="2">
        <v>0</v>
      </c>
      <c r="F1039" s="2">
        <v>0</v>
      </c>
      <c r="G1039" s="3">
        <f t="shared" si="38"/>
        <v>1501.64204</v>
      </c>
      <c r="H1039" s="3">
        <f t="shared" si="35"/>
        <v>0.55999999999949068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499.59999999999945</v>
      </c>
      <c r="D1040" s="2">
        <f>BILANCA!E35</f>
        <v>700.19999999999982</v>
      </c>
      <c r="E1040" s="2">
        <v>0</v>
      </c>
      <c r="F1040" s="2">
        <v>0</v>
      </c>
      <c r="G1040" s="3">
        <f t="shared" si="38"/>
        <v>56.999999999999972</v>
      </c>
      <c r="H1040" s="3">
        <f t="shared" si="35"/>
        <v>0.6000000000003638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6523.98</v>
      </c>
      <c r="D1041" s="2">
        <f>BILANCA!E36</f>
        <v>6833.98</v>
      </c>
      <c r="E1041" s="2">
        <v>0</v>
      </c>
      <c r="F1041" s="2">
        <v>0</v>
      </c>
      <c r="G1041" s="3">
        <f t="shared" si="38"/>
        <v>625.95013999999992</v>
      </c>
      <c r="H1041" s="3">
        <f t="shared" si="35"/>
        <v>4.0000000000873115E-2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6024.38</v>
      </c>
      <c r="D1045" s="2">
        <f>BILANCA!E40</f>
        <v>6133.78</v>
      </c>
      <c r="E1045" s="2">
        <v>0</v>
      </c>
      <c r="F1045" s="2">
        <v>0</v>
      </c>
      <c r="G1045" s="3">
        <f t="shared" si="38"/>
        <v>640.21789999999999</v>
      </c>
      <c r="H1045" s="3">
        <f t="shared" si="35"/>
        <v>0.6000000000003638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1.0000000000218279E-2</v>
      </c>
      <c r="D1050" s="2">
        <f>BILANCA!E45</f>
        <v>126875.01</v>
      </c>
      <c r="E1050" s="2">
        <v>0</v>
      </c>
      <c r="F1050" s="2">
        <v>0</v>
      </c>
      <c r="G1050" s="3">
        <f t="shared" si="38"/>
        <v>10150.001200000001</v>
      </c>
      <c r="H1050" s="3">
        <f t="shared" si="35"/>
        <v>1.9999999994979589E-2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2791.34</v>
      </c>
      <c r="D1052" s="2">
        <f>BILANCA!E47</f>
        <v>2791.34</v>
      </c>
      <c r="E1052" s="2">
        <v>0</v>
      </c>
      <c r="F1052" s="2">
        <v>0</v>
      </c>
      <c r="G1052" s="3">
        <f t="shared" si="38"/>
        <v>351.70884000000001</v>
      </c>
      <c r="H1052" s="3">
        <f t="shared" si="35"/>
        <v>0.68000000000029104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126875</v>
      </c>
      <c r="E1054" s="2">
        <v>0</v>
      </c>
      <c r="F1054" s="2">
        <v>0</v>
      </c>
      <c r="G1054" s="3">
        <f t="shared" si="38"/>
        <v>11165</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2791.33</v>
      </c>
      <c r="D1055" s="2">
        <f>BILANCA!E50</f>
        <v>2791.33</v>
      </c>
      <c r="E1055" s="2">
        <v>0</v>
      </c>
      <c r="F1055" s="2">
        <v>0</v>
      </c>
      <c r="G1055" s="3">
        <f t="shared" si="38"/>
        <v>376.82954999999998</v>
      </c>
      <c r="H1055" s="3">
        <f t="shared" si="35"/>
        <v>0.65999999999985448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327.5</v>
      </c>
      <c r="D1057" s="2">
        <f>BILANCA!E52</f>
        <v>327.5</v>
      </c>
      <c r="E1057" s="2">
        <v>0</v>
      </c>
      <c r="F1057" s="2">
        <v>0</v>
      </c>
      <c r="G1057" s="3">
        <f t="shared" si="38"/>
        <v>46.177500000000002</v>
      </c>
      <c r="H1057" s="3">
        <f t="shared" si="35"/>
        <v>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23088.7</v>
      </c>
      <c r="D1059" s="2">
        <f>BILANCA!E54</f>
        <v>23636.7</v>
      </c>
      <c r="E1059" s="2">
        <v>0</v>
      </c>
      <c r="F1059" s="2">
        <v>0</v>
      </c>
      <c r="G1059" s="3">
        <f t="shared" si="38"/>
        <v>3447.7429000000002</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22761.200000000001</v>
      </c>
      <c r="D1060" s="2">
        <f>BILANCA!E55</f>
        <v>23309.200000000001</v>
      </c>
      <c r="E1060" s="2">
        <v>0</v>
      </c>
      <c r="F1060" s="2">
        <v>0</v>
      </c>
      <c r="G1060" s="3">
        <f t="shared" si="38"/>
        <v>3468.9800000000005</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148430.37</v>
      </c>
      <c r="D1074" s="2">
        <f>BILANCA!E69</f>
        <v>212496.59999999998</v>
      </c>
      <c r="E1074" s="2">
        <v>0</v>
      </c>
      <c r="F1074" s="2">
        <v>0</v>
      </c>
      <c r="G1074" s="3">
        <f t="shared" si="38"/>
        <v>36699.108479999995</v>
      </c>
      <c r="H1074" s="3">
        <f t="shared" si="35"/>
        <v>0.77000000001862645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3866.86</v>
      </c>
      <c r="D1087" s="2">
        <f>BILANCA!E82</f>
        <v>10146.89</v>
      </c>
      <c r="E1087" s="2">
        <v>0</v>
      </c>
      <c r="F1087" s="2">
        <v>0</v>
      </c>
      <c r="G1087" s="3">
        <f t="shared" si="38"/>
        <v>1860.3692799999999</v>
      </c>
      <c r="H1087" s="3">
        <f t="shared" si="35"/>
        <v>0.25000000000045475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777.83</v>
      </c>
      <c r="E1090" s="2">
        <v>0</v>
      </c>
      <c r="F1090" s="2">
        <v>0</v>
      </c>
      <c r="G1090" s="3">
        <f t="shared" si="38"/>
        <v>124.45280000000001</v>
      </c>
      <c r="H1090" s="3">
        <f t="shared" si="35"/>
        <v>0.16999999999995907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3866.86</v>
      </c>
      <c r="D1092" s="2">
        <f>BILANCA!E87</f>
        <v>9369.06</v>
      </c>
      <c r="E1092" s="2">
        <v>0</v>
      </c>
      <c r="F1092" s="2">
        <v>0</v>
      </c>
      <c r="G1092" s="3">
        <f t="shared" si="38"/>
        <v>1853.6083600000002</v>
      </c>
      <c r="H1092" s="3">
        <f t="shared" si="35"/>
        <v>0.19999999999936335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3174.84</v>
      </c>
      <c r="D1152" s="2">
        <f>BILANCA!E147</f>
        <v>201690.9</v>
      </c>
      <c r="E1152" s="2">
        <v>0</v>
      </c>
      <c r="F1152" s="2">
        <v>0</v>
      </c>
      <c r="G1152" s="3">
        <f t="shared" si="38"/>
        <v>57731.042879999994</v>
      </c>
      <c r="H1152" s="3">
        <f t="shared" si="41"/>
        <v>0.26000000000567525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179240.8</v>
      </c>
      <c r="E1155" s="2">
        <v>0</v>
      </c>
      <c r="F1155" s="2">
        <v>0</v>
      </c>
      <c r="G1155" s="3">
        <f t="shared" si="38"/>
        <v>51979.831999999995</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179240.8</v>
      </c>
      <c r="E1161" s="2">
        <v>0</v>
      </c>
      <c r="F1161" s="2">
        <v>0</v>
      </c>
      <c r="G1161" s="3">
        <f t="shared" si="38"/>
        <v>54130.721599999997</v>
      </c>
      <c r="H1161" s="3">
        <f t="shared" si="41"/>
        <v>0.20000000001164153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352.4</v>
      </c>
      <c r="D1166" s="2">
        <f>BILANCA!E161</f>
        <v>352.4</v>
      </c>
      <c r="E1166" s="2">
        <v>0</v>
      </c>
      <c r="F1166" s="2">
        <v>0</v>
      </c>
      <c r="G1166" s="3">
        <f t="shared" si="38"/>
        <v>164.92319999999998</v>
      </c>
      <c r="H1166" s="3">
        <f t="shared" si="41"/>
        <v>0.79999999999995453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2822.44</v>
      </c>
      <c r="D1167" s="2">
        <f>BILANCA!E162</f>
        <v>22097.7</v>
      </c>
      <c r="E1167" s="2">
        <v>0</v>
      </c>
      <c r="F1167" s="2">
        <v>0</v>
      </c>
      <c r="G1167" s="3">
        <f t="shared" si="38"/>
        <v>7381.8008800000007</v>
      </c>
      <c r="H1167" s="3">
        <f t="shared" si="41"/>
        <v>0.73999999999932697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658.81</v>
      </c>
      <c r="D1170" s="2">
        <f>BILANCA!E165</f>
        <v>658.81</v>
      </c>
      <c r="E1170" s="2">
        <v>0</v>
      </c>
      <c r="F1170" s="2">
        <v>0</v>
      </c>
      <c r="G1170" s="3">
        <f t="shared" si="38"/>
        <v>316.22879999999998</v>
      </c>
      <c r="H1170" s="3">
        <f t="shared" si="41"/>
        <v>0.38000000000010914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658.81</v>
      </c>
      <c r="D1172" s="2">
        <f>BILANCA!E167</f>
        <v>658.81</v>
      </c>
      <c r="E1172" s="2">
        <v>0</v>
      </c>
      <c r="F1172" s="2">
        <v>0</v>
      </c>
      <c r="G1172" s="3">
        <f t="shared" si="38"/>
        <v>320.18165999999997</v>
      </c>
      <c r="H1172" s="3">
        <f t="shared" si="41"/>
        <v>0.38000000000010914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140729.85999999999</v>
      </c>
      <c r="D1176" s="2">
        <f>BILANCA!E171</f>
        <v>0</v>
      </c>
      <c r="E1176" s="2">
        <v>0</v>
      </c>
      <c r="F1176" s="2">
        <v>0</v>
      </c>
      <c r="G1176" s="3">
        <f t="shared" si="38"/>
        <v>23361.156759999998</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140729.85999999999</v>
      </c>
      <c r="D1179" s="2">
        <f>BILANCA!E174</f>
        <v>0</v>
      </c>
      <c r="E1179" s="2">
        <v>0</v>
      </c>
      <c r="F1179" s="2">
        <v>0</v>
      </c>
      <c r="G1179" s="3">
        <f t="shared" si="38"/>
        <v>23783.34634</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303517.28999999998</v>
      </c>
      <c r="D1180" s="2">
        <f>BILANCA!E176</f>
        <v>468387.8</v>
      </c>
      <c r="E1180" s="2">
        <v>0</v>
      </c>
      <c r="F1180" s="2">
        <v>0</v>
      </c>
      <c r="G1180" s="3">
        <f t="shared" si="38"/>
        <v>210849.79130000001</v>
      </c>
      <c r="H1180" s="3">
        <f t="shared" si="41"/>
        <v>0.48999999999068677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206354.36999999997</v>
      </c>
      <c r="D1181" s="2">
        <f>BILANCA!E177</f>
        <v>399873.18</v>
      </c>
      <c r="E1181" s="2">
        <v>0</v>
      </c>
      <c r="F1181" s="2">
        <v>0</v>
      </c>
      <c r="G1181" s="3">
        <f t="shared" si="38"/>
        <v>172043.22482999999</v>
      </c>
      <c r="H1181" s="3">
        <f t="shared" si="41"/>
        <v>0.54999999995925464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200016.21999999997</v>
      </c>
      <c r="D1182" s="2">
        <f>BILANCA!E178</f>
        <v>249119.89999999997</v>
      </c>
      <c r="E1182" s="2">
        <v>0</v>
      </c>
      <c r="F1182" s="2">
        <v>0</v>
      </c>
      <c r="G1182" s="3">
        <f t="shared" si="38"/>
        <v>120100.03543999998</v>
      </c>
      <c r="H1182" s="3">
        <f t="shared" si="41"/>
        <v>0.32000000000698492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137540.4</v>
      </c>
      <c r="D1183" s="2">
        <f>BILANCA!E179</f>
        <v>199478.11</v>
      </c>
      <c r="E1183" s="2">
        <v>0</v>
      </c>
      <c r="F1183" s="2">
        <v>0</v>
      </c>
      <c r="G1183" s="3">
        <f t="shared" si="38"/>
        <v>92813.91525999998</v>
      </c>
      <c r="H1183" s="3">
        <f t="shared" si="41"/>
        <v>0.5099999999802094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41704.629999999997</v>
      </c>
      <c r="D1184" s="2">
        <f>BILANCA!E180</f>
        <v>41897.65</v>
      </c>
      <c r="E1184" s="2">
        <v>0</v>
      </c>
      <c r="F1184" s="2">
        <v>0</v>
      </c>
      <c r="G1184" s="3">
        <f t="shared" si="38"/>
        <v>21836.987819999998</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8.02</v>
      </c>
      <c r="D1185" s="2">
        <f>BILANCA!E181</f>
        <v>8.02</v>
      </c>
      <c r="E1185" s="2">
        <v>0</v>
      </c>
      <c r="F1185" s="2">
        <v>0</v>
      </c>
      <c r="G1185" s="3">
        <f t="shared" si="38"/>
        <v>4.2104999999999997</v>
      </c>
      <c r="H1185" s="3">
        <f t="shared" si="41"/>
        <v>3.9999999999999147E-2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8.02</v>
      </c>
      <c r="D1188" s="2">
        <f>BILANCA!E184</f>
        <v>8.02</v>
      </c>
      <c r="E1188" s="2">
        <v>0</v>
      </c>
      <c r="F1188" s="2">
        <v>0</v>
      </c>
      <c r="G1188" s="3">
        <f t="shared" si="38"/>
        <v>4.28268</v>
      </c>
      <c r="H1188" s="3">
        <f t="shared" si="41"/>
        <v>3.9999999999999147E-2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6311.78</v>
      </c>
      <c r="D1198" s="2">
        <f>BILANCA!E194</f>
        <v>7736.12</v>
      </c>
      <c r="E1198" s="2">
        <v>0</v>
      </c>
      <c r="F1198" s="2">
        <v>0</v>
      </c>
      <c r="G1198" s="3">
        <f t="shared" si="38"/>
        <v>4095.3957600000003</v>
      </c>
      <c r="H1198" s="3">
        <f t="shared" si="41"/>
        <v>0.34000000000014552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14451.39</v>
      </c>
      <c r="D1200" s="2">
        <f>BILANCA!E196</f>
        <v>0</v>
      </c>
      <c r="E1200" s="2">
        <v>0</v>
      </c>
      <c r="F1200" s="2">
        <v>0</v>
      </c>
      <c r="G1200" s="3">
        <f t="shared" si="38"/>
        <v>2745.7640999999999</v>
      </c>
      <c r="H1200" s="3">
        <f t="shared" si="41"/>
        <v>0.38999999999941792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6338.15</v>
      </c>
      <c r="D1201" s="2">
        <f>BILANCA!E197</f>
        <v>131081.82</v>
      </c>
      <c r="E1201" s="2">
        <v>0</v>
      </c>
      <c r="F1201" s="2">
        <v>0</v>
      </c>
      <c r="G1201" s="3">
        <f t="shared" si="38"/>
        <v>51283.841890000003</v>
      </c>
      <c r="H1201" s="3">
        <f t="shared" si="41"/>
        <v>0.32999999999265128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6338.15</v>
      </c>
      <c r="D1203" s="2">
        <f>BILANCA!E199</f>
        <v>4206.82</v>
      </c>
      <c r="E1203" s="2">
        <v>0</v>
      </c>
      <c r="F1203" s="2">
        <v>0</v>
      </c>
      <c r="G1203" s="3">
        <f t="shared" si="44"/>
        <v>2847.0954700000002</v>
      </c>
      <c r="H1203" s="3">
        <f t="shared" si="45"/>
        <v>0.32999999999992724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126875</v>
      </c>
      <c r="E1206" s="2">
        <v>0</v>
      </c>
      <c r="F1206" s="2">
        <v>0</v>
      </c>
      <c r="G1206" s="3">
        <f t="shared" si="44"/>
        <v>49735</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19671.46</v>
      </c>
      <c r="E1251" s="2">
        <v>0</v>
      </c>
      <c r="F1251" s="2">
        <v>0</v>
      </c>
      <c r="G1251" s="3">
        <f>B1251/1000*C1251+B1251/500*D1251</f>
        <v>9481.64372</v>
      </c>
      <c r="H1251" s="3">
        <f>ABS(C1251-ROUND(C1251,0))+ABS(D1251-ROUND(D1251,0))</f>
        <v>0.45999999999912689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97162.920000000013</v>
      </c>
      <c r="D1255" s="2">
        <f>BILANCA!E251</f>
        <v>68514.62</v>
      </c>
      <c r="E1255" s="2">
        <v>0</v>
      </c>
      <c r="F1255" s="2">
        <v>0</v>
      </c>
      <c r="G1255" s="3">
        <f t="shared" si="38"/>
        <v>57377.079199999993</v>
      </c>
      <c r="H1255" s="3">
        <f t="shared" si="41"/>
        <v>0.45999999999185093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155086.92000000001</v>
      </c>
      <c r="D1256" s="2">
        <f>BILANCA!E252</f>
        <v>255891.20000000001</v>
      </c>
      <c r="E1256" s="2">
        <v>0</v>
      </c>
      <c r="F1256" s="2">
        <v>0</v>
      </c>
      <c r="G1256" s="3">
        <f t="shared" si="38"/>
        <v>164049.85272000002</v>
      </c>
      <c r="H1256" s="3">
        <f t="shared" si="41"/>
        <v>0.27999999999883585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155086.92000000001</v>
      </c>
      <c r="D1257" s="2">
        <f>BILANCA!E253</f>
        <v>255891.20000000001</v>
      </c>
      <c r="E1257" s="2">
        <v>0</v>
      </c>
      <c r="F1257" s="2">
        <v>0</v>
      </c>
      <c r="G1257" s="3">
        <f t="shared" si="38"/>
        <v>164716.72204000002</v>
      </c>
      <c r="H1257" s="3">
        <f t="shared" si="41"/>
        <v>0.27999999999883585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-58582.810000000005</v>
      </c>
      <c r="D1259" s="2">
        <f>BILANCA!E255</f>
        <v>-367276.19</v>
      </c>
      <c r="E1259" s="2">
        <v>0</v>
      </c>
      <c r="F1259" s="2">
        <v>0</v>
      </c>
      <c r="G1259" s="3">
        <f t="shared" si="38"/>
        <v>-197490.66230999999</v>
      </c>
      <c r="H1259" s="3">
        <f t="shared" si="41"/>
        <v>0.37999999999738066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58582.810000000005</v>
      </c>
      <c r="D1264" s="2">
        <f>BILANCA!E260</f>
        <v>367276.19</v>
      </c>
      <c r="E1264" s="2">
        <v>0</v>
      </c>
      <c r="F1264" s="2">
        <v>0</v>
      </c>
      <c r="G1264" s="3">
        <f t="shared" si="38"/>
        <v>201456.33826000002</v>
      </c>
      <c r="H1264" s="3">
        <f t="shared" si="41"/>
        <v>0.37999999999738066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52554.66</v>
      </c>
      <c r="D1265" s="2">
        <f>BILANCA!E261</f>
        <v>240401.19</v>
      </c>
      <c r="E1265" s="2">
        <v>0</v>
      </c>
      <c r="F1265" s="2">
        <v>0</v>
      </c>
      <c r="G1265" s="3">
        <f t="shared" si="38"/>
        <v>136006.04519999999</v>
      </c>
      <c r="H1265" s="3">
        <f t="shared" si="41"/>
        <v>0.52999999999883585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6028.15</v>
      </c>
      <c r="D1266" s="2">
        <f>BILANCA!E262</f>
        <v>126875</v>
      </c>
      <c r="E1266" s="2">
        <v>0</v>
      </c>
      <c r="F1266" s="2">
        <v>0</v>
      </c>
      <c r="G1266" s="3">
        <f t="shared" si="38"/>
        <v>66503.206399999995</v>
      </c>
      <c r="H1266" s="3">
        <f t="shared" si="41"/>
        <v>0.1499999999996362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179240.8</v>
      </c>
      <c r="E1278" s="2">
        <v>0</v>
      </c>
      <c r="F1278" s="2">
        <v>0</v>
      </c>
      <c r="G1278" s="3">
        <f t="shared" si="38"/>
        <v>96073.068799999994</v>
      </c>
      <c r="H1278" s="3">
        <f t="shared" si="41"/>
        <v>0.20000000001164153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179240.8</v>
      </c>
      <c r="E1281" s="2">
        <v>0</v>
      </c>
      <c r="F1281" s="2">
        <v>0</v>
      </c>
      <c r="G1281" s="3">
        <f t="shared" si="48"/>
        <v>97148.513600000006</v>
      </c>
      <c r="H1281" s="3">
        <f t="shared" si="49"/>
        <v>0.20000000001164153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179240.8</v>
      </c>
      <c r="E1287" s="2">
        <v>0</v>
      </c>
      <c r="F1287" s="2">
        <v>0</v>
      </c>
      <c r="G1287" s="3">
        <f t="shared" si="48"/>
        <v>99299.403200000001</v>
      </c>
      <c r="H1287" s="3">
        <f t="shared" si="49"/>
        <v>0.20000000001164153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658.81</v>
      </c>
      <c r="D1295" s="2">
        <f>BILANCA!E291</f>
        <v>658.81</v>
      </c>
      <c r="E1295" s="2">
        <v>0</v>
      </c>
      <c r="F1295" s="2">
        <v>0</v>
      </c>
      <c r="G1295" s="3">
        <f t="shared" si="38"/>
        <v>563.2825499999999</v>
      </c>
      <c r="H1295" s="3">
        <f t="shared" si="41"/>
        <v>0.38000000000010914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658.81</v>
      </c>
      <c r="D1297" s="2">
        <f>BILANCA!E293</f>
        <v>658.81</v>
      </c>
      <c r="E1297" s="2">
        <v>0</v>
      </c>
      <c r="F1297" s="2">
        <v>0</v>
      </c>
      <c r="G1297" s="3">
        <f t="shared" si="50"/>
        <v>567.23541</v>
      </c>
      <c r="H1297" s="3">
        <f t="shared" si="51"/>
        <v>0.38000000000010914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2145421.14</v>
      </c>
      <c r="D1301" s="2">
        <f>BILANCA!E297</f>
        <v>2131672.81</v>
      </c>
      <c r="E1301" s="2">
        <v>0</v>
      </c>
      <c r="F1301" s="2">
        <v>0</v>
      </c>
      <c r="G1301" s="3">
        <f t="shared" si="38"/>
        <v>1864951.1271599999</v>
      </c>
      <c r="H1301" s="3">
        <f t="shared" si="41"/>
        <v>0.33000000007450581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2145421.14</v>
      </c>
      <c r="D1302" s="2">
        <f>BILANCA!E298</f>
        <v>2131672.81</v>
      </c>
      <c r="E1302" s="2">
        <v>0</v>
      </c>
      <c r="F1302" s="2">
        <v>0</v>
      </c>
      <c r="G1302" s="3">
        <f t="shared" si="38"/>
        <v>1871359.8939199999</v>
      </c>
      <c r="H1302" s="3">
        <f t="shared" si="41"/>
        <v>0.33000000007450581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352.4</v>
      </c>
      <c r="D1305" s="2">
        <f>BILANCA!E302</f>
        <v>352.4</v>
      </c>
      <c r="E1305" s="2">
        <v>0</v>
      </c>
      <c r="F1305" s="2">
        <v>0</v>
      </c>
      <c r="G1305" s="3">
        <f t="shared" si="38"/>
        <v>311.87399999999997</v>
      </c>
      <c r="H1305" s="3">
        <f t="shared" si="41"/>
        <v>0.79999999999995453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2822.44</v>
      </c>
      <c r="D1306" s="2">
        <f>BILANCA!E303</f>
        <v>201338.5</v>
      </c>
      <c r="E1306" s="2">
        <v>0</v>
      </c>
      <c r="F1306" s="2">
        <v>0</v>
      </c>
      <c r="G1306" s="3">
        <f t="shared" si="38"/>
        <v>120027.83424</v>
      </c>
      <c r="H1306" s="3">
        <f t="shared" si="41"/>
        <v>0.94000000000005457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230.64</v>
      </c>
      <c r="E1308" s="2">
        <v>0</v>
      </c>
      <c r="F1308" s="2">
        <v>0</v>
      </c>
      <c r="G1308" s="3">
        <f t="shared" ref="G1308:G1581" si="52">B1308/1000*C1308+B1308/500*D1308</f>
        <v>137.46143999999998</v>
      </c>
      <c r="H1308" s="3">
        <f t="shared" si="41"/>
        <v>0.36000000000001364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658.81</v>
      </c>
      <c r="D1309" s="2">
        <f>BILANCA!E306</f>
        <v>428.17</v>
      </c>
      <c r="E1309" s="2">
        <v>0</v>
      </c>
      <c r="F1309" s="2">
        <v>0</v>
      </c>
      <c r="G1309" s="3">
        <f t="shared" si="52"/>
        <v>453.02985000000001</v>
      </c>
      <c r="H1309" s="3">
        <f t="shared" si="41"/>
        <v>0.36000000000007049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3866.33</v>
      </c>
      <c r="D1311" s="2">
        <f>BILANCA!E308</f>
        <v>9368.5300000000007</v>
      </c>
      <c r="E1311" s="2">
        <v>0</v>
      </c>
      <c r="F1311" s="2">
        <v>0</v>
      </c>
      <c r="G1311" s="3">
        <f t="shared" si="52"/>
        <v>6803.62039</v>
      </c>
      <c r="H1311" s="3">
        <f t="shared" si="41"/>
        <v>0.7999999999992724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0.53</v>
      </c>
      <c r="D1314" s="2">
        <f>BILANCA!E311</f>
        <v>0.53</v>
      </c>
      <c r="E1314" s="2">
        <v>0</v>
      </c>
      <c r="F1314" s="2">
        <v>0</v>
      </c>
      <c r="G1314" s="3">
        <f t="shared" si="52"/>
        <v>0.48336000000000001</v>
      </c>
      <c r="H1314" s="3">
        <f t="shared" si="41"/>
        <v>0.94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2822.44</v>
      </c>
      <c r="D1338" s="2">
        <f>BILANCA!E335</f>
        <v>0</v>
      </c>
      <c r="E1338" s="2">
        <v>0</v>
      </c>
      <c r="F1338" s="2">
        <v>0</v>
      </c>
      <c r="G1338" s="3">
        <f t="shared" si="52"/>
        <v>925.76032000000009</v>
      </c>
      <c r="H1338" s="3">
        <f t="shared" si="41"/>
        <v>0.44000000000005457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200016.22</v>
      </c>
      <c r="D1340" s="2">
        <f>BILANCA!E337</f>
        <v>249119.9</v>
      </c>
      <c r="E1340" s="2">
        <v>0</v>
      </c>
      <c r="F1340" s="2">
        <v>0</v>
      </c>
      <c r="G1340" s="3">
        <f t="shared" si="52"/>
        <v>230424.4866</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6338.15</v>
      </c>
      <c r="D1342" s="2">
        <f>BILANCA!E339</f>
        <v>131081.82</v>
      </c>
      <c r="E1342" s="2">
        <v>0</v>
      </c>
      <c r="F1342" s="2">
        <v>0</v>
      </c>
      <c r="G1342" s="3">
        <f t="shared" si="52"/>
        <v>89142.594280000005</v>
      </c>
      <c r="H1342" s="3">
        <f t="shared" si="41"/>
        <v>0.32999999999265128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1249.8399999999999</v>
      </c>
      <c r="D1347" s="2">
        <f>BILANCA!E344</f>
        <v>0</v>
      </c>
      <c r="E1347" s="2">
        <v>0</v>
      </c>
      <c r="F1347" s="2">
        <v>0</v>
      </c>
      <c r="G1347" s="3">
        <f t="shared" si="52"/>
        <v>421.19607999999999</v>
      </c>
      <c r="H1347" s="3">
        <f t="shared" si="41"/>
        <v>0.16000000000008185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11302.18</v>
      </c>
      <c r="E1370" s="2">
        <v>0</v>
      </c>
      <c r="F1370" s="2">
        <v>0</v>
      </c>
      <c r="G1370" s="3">
        <f t="shared" si="57"/>
        <v>8137.5695999999998</v>
      </c>
      <c r="H1370" s="3">
        <f t="shared" si="58"/>
        <v>0.18000000000029104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777.83</v>
      </c>
      <c r="E1382" s="2">
        <v>0</v>
      </c>
      <c r="F1382" s="2">
        <v>0</v>
      </c>
      <c r="G1382" s="3">
        <f t="shared" si="59"/>
        <v>578.70551999999998</v>
      </c>
      <c r="H1382" s="3">
        <f t="shared" si="60"/>
        <v>0.16999999999995907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7591.45</v>
      </c>
      <c r="E1383" s="2">
        <v>0</v>
      </c>
      <c r="F1383" s="2">
        <v>0</v>
      </c>
      <c r="G1383" s="3">
        <f t="shared" si="59"/>
        <v>5663.2217000000001</v>
      </c>
      <c r="H1383" s="3">
        <f t="shared" si="60"/>
        <v>0.4499999999998181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2145421.14</v>
      </c>
      <c r="D1390" s="2">
        <f>BILANCA!E387</f>
        <v>2131672.81</v>
      </c>
      <c r="E1390" s="2">
        <v>0</v>
      </c>
      <c r="F1390" s="2">
        <v>0</v>
      </c>
      <c r="G1390" s="3">
        <f t="shared" ref="G1390:G1399" si="61">B1390/1000*C1390+B1390/500*D1390</f>
        <v>2435331.3688000003</v>
      </c>
      <c r="H1390" s="3">
        <f t="shared" ref="H1390:H1399" si="62">ABS(C1390-ROUND(C1390,0))+ABS(D1390-ROUND(D1390,0))</f>
        <v>0.33000000007450581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2279593.65</v>
      </c>
      <c r="D1510" s="2">
        <f>'RAS-funkcijski'!E114</f>
        <v>2885292.61</v>
      </c>
      <c r="E1510" s="2">
        <v>0</v>
      </c>
      <c r="F1510" s="2">
        <v>0</v>
      </c>
      <c r="G1510" s="3">
        <f t="shared" si="52"/>
        <v>885519.67570000002</v>
      </c>
      <c r="H1510" s="3">
        <f t="shared" si="63"/>
        <v>0.74000000022351742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2279593.65</v>
      </c>
      <c r="D1511" s="2">
        <f>'RAS-funkcijski'!E115</f>
        <v>2885292.61</v>
      </c>
      <c r="E1511" s="2">
        <v>0</v>
      </c>
      <c r="F1511" s="2">
        <v>0</v>
      </c>
      <c r="G1511" s="3">
        <f t="shared" si="52"/>
        <v>893569.85456999997</v>
      </c>
      <c r="H1511" s="3">
        <f t="shared" si="63"/>
        <v>0.74000000022351742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2279593.65</v>
      </c>
      <c r="D1513" s="2">
        <f>'RAS-funkcijski'!E117</f>
        <v>2885292.61</v>
      </c>
      <c r="E1513" s="2">
        <v>0</v>
      </c>
      <c r="F1513" s="2">
        <v>0</v>
      </c>
      <c r="G1513" s="3">
        <f t="shared" si="52"/>
        <v>909670.21230999997</v>
      </c>
      <c r="H1513" s="3">
        <f t="shared" si="63"/>
        <v>0.74000000022351742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2279593.65</v>
      </c>
      <c r="D1537" s="14">
        <f>'RAS-funkcijski'!E141</f>
        <v>2885292.61</v>
      </c>
      <c r="E1537" s="14">
        <v>0</v>
      </c>
      <c r="F1537" s="14">
        <v>0</v>
      </c>
      <c r="G1537" s="15">
        <f t="shared" si="52"/>
        <v>1102874.5051899999</v>
      </c>
      <c r="H1537" s="15">
        <f t="shared" si="63"/>
        <v>0.74000000022351742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206354.37</v>
      </c>
      <c r="D1582" s="7"/>
      <c r="E1582" s="7">
        <v>0</v>
      </c>
      <c r="F1582" s="7">
        <v>0</v>
      </c>
      <c r="G1582" s="8">
        <f t="shared" ref="G1582:G1686" si="70">B1582/1000*C1582</f>
        <v>206.35436999999999</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2800756.39</v>
      </c>
      <c r="D1583" s="2">
        <v>0</v>
      </c>
      <c r="E1583" s="2">
        <v>0</v>
      </c>
      <c r="F1583" s="2">
        <v>0</v>
      </c>
      <c r="G1583" s="3">
        <f t="shared" si="70"/>
        <v>5601.51278</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2599000.0299999998</v>
      </c>
      <c r="D1585" s="2">
        <v>0</v>
      </c>
      <c r="E1585" s="2">
        <v>0</v>
      </c>
      <c r="F1585" s="2">
        <v>0</v>
      </c>
      <c r="G1585" s="3">
        <f t="shared" si="70"/>
        <v>10396.000119999999</v>
      </c>
      <c r="H1585" s="3">
        <f t="shared" si="71"/>
        <v>2.9999999795109034E-2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2163257.0699999998</v>
      </c>
      <c r="D1586" s="2">
        <v>0</v>
      </c>
      <c r="E1586" s="2">
        <v>0</v>
      </c>
      <c r="F1586" s="2">
        <v>0</v>
      </c>
      <c r="G1586" s="3">
        <f t="shared" si="70"/>
        <v>10816.28535</v>
      </c>
      <c r="H1586" s="3">
        <f t="shared" si="71"/>
        <v>6.9999999832361937E-2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350419.19</v>
      </c>
      <c r="D1587" s="2">
        <v>0</v>
      </c>
      <c r="E1587" s="2">
        <v>0</v>
      </c>
      <c r="F1587" s="2">
        <v>0</v>
      </c>
      <c r="G1587" s="3">
        <f t="shared" si="70"/>
        <v>2102.51514</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85323.77</v>
      </c>
      <c r="D1591" s="2">
        <v>0</v>
      </c>
      <c r="E1591" s="2">
        <v>0</v>
      </c>
      <c r="F1591" s="2">
        <v>0</v>
      </c>
      <c r="G1591" s="3">
        <f t="shared" si="70"/>
        <v>853.23770000000002</v>
      </c>
      <c r="H1591" s="3">
        <f t="shared" si="71"/>
        <v>0.22999999999592546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157390.68</v>
      </c>
      <c r="D1594" s="2">
        <v>0</v>
      </c>
      <c r="E1594" s="2">
        <v>0</v>
      </c>
      <c r="F1594" s="2">
        <v>0</v>
      </c>
      <c r="G1594" s="3">
        <f t="shared" si="70"/>
        <v>2046.0788399999999</v>
      </c>
      <c r="H1594" s="3">
        <f t="shared" si="71"/>
        <v>0.32000000000698492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44365.68</v>
      </c>
      <c r="D1601" s="2">
        <v>0</v>
      </c>
      <c r="E1601" s="2">
        <v>0</v>
      </c>
      <c r="F1601" s="2">
        <v>0</v>
      </c>
      <c r="G1601" s="3">
        <f>B1601/1000*C1601</f>
        <v>887.31360000000006</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2607237.58</v>
      </c>
      <c r="D1602" s="2">
        <v>0</v>
      </c>
      <c r="E1602" s="2">
        <v>0</v>
      </c>
      <c r="F1602" s="2">
        <v>0</v>
      </c>
      <c r="G1602" s="3">
        <f t="shared" si="70"/>
        <v>54751.989180000004</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2549896.35</v>
      </c>
      <c r="D1604" s="2">
        <v>0</v>
      </c>
      <c r="E1604" s="2">
        <v>0</v>
      </c>
      <c r="F1604" s="2">
        <v>0</v>
      </c>
      <c r="G1604" s="3">
        <f t="shared" si="70"/>
        <v>58647.616050000004</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2101311.7999999998</v>
      </c>
      <c r="D1605" s="2">
        <v>0</v>
      </c>
      <c r="E1605" s="2">
        <v>0</v>
      </c>
      <c r="F1605" s="2">
        <v>0</v>
      </c>
      <c r="G1605" s="3">
        <f t="shared" si="70"/>
        <v>50431.483199999995</v>
      </c>
      <c r="H1605" s="3">
        <f t="shared" si="71"/>
        <v>0.20000000018626451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350233.73</v>
      </c>
      <c r="D1606" s="2">
        <v>0</v>
      </c>
      <c r="E1606" s="2">
        <v>0</v>
      </c>
      <c r="F1606" s="2">
        <v>0</v>
      </c>
      <c r="G1606" s="3">
        <f t="shared" si="70"/>
        <v>8755.8432499999999</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83899.43</v>
      </c>
      <c r="D1610" s="2">
        <v>0</v>
      </c>
      <c r="E1610" s="2">
        <v>0</v>
      </c>
      <c r="F1610" s="2">
        <v>0</v>
      </c>
      <c r="G1610" s="3">
        <f t="shared" si="70"/>
        <v>2433.08347</v>
      </c>
      <c r="H1610" s="3">
        <f t="shared" si="71"/>
        <v>0.42999999999301508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14451.39</v>
      </c>
      <c r="D1612" s="2">
        <v>0</v>
      </c>
      <c r="E1612" s="2">
        <v>0</v>
      </c>
      <c r="F1612" s="2">
        <v>0</v>
      </c>
      <c r="G1612" s="3">
        <f t="shared" si="70"/>
        <v>447.99309</v>
      </c>
      <c r="H1612" s="3">
        <f t="shared" si="71"/>
        <v>0.38999999999941792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32647.01</v>
      </c>
      <c r="D1613" s="2">
        <v>0</v>
      </c>
      <c r="E1613" s="2">
        <v>0</v>
      </c>
      <c r="F1613" s="2">
        <v>0</v>
      </c>
      <c r="G1613" s="3">
        <f t="shared" si="70"/>
        <v>1044.7043200000001</v>
      </c>
      <c r="H1613" s="3">
        <f t="shared" si="71"/>
        <v>9.9999999983992893E-3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24694.22</v>
      </c>
      <c r="D1620" s="2">
        <v>0</v>
      </c>
      <c r="E1620" s="2">
        <v>0</v>
      </c>
      <c r="F1620" s="2">
        <v>0</v>
      </c>
      <c r="G1620" s="3">
        <f>B1620/1000*C1620</f>
        <v>963.07458000000008</v>
      </c>
      <c r="H1620" s="3">
        <f>ABS(C1620-ROUND(C1620,0))</f>
        <v>0.22000000000116415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399873.18000000017</v>
      </c>
      <c r="D1621" s="2">
        <v>0</v>
      </c>
      <c r="E1621" s="2">
        <v>0</v>
      </c>
      <c r="F1621" s="2">
        <v>0</v>
      </c>
      <c r="G1621" s="3">
        <f t="shared" si="70"/>
        <v>15994.927200000007</v>
      </c>
      <c r="H1621" s="3">
        <f t="shared" si="71"/>
        <v>0.18000000016763806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399873.18</v>
      </c>
      <c r="D1681" s="2">
        <v>0</v>
      </c>
      <c r="E1681" s="2">
        <v>0</v>
      </c>
      <c r="F1681" s="2">
        <v>0</v>
      </c>
      <c r="G1681" s="3">
        <f t="shared" si="70"/>
        <v>39987.317999999999</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249119.9</v>
      </c>
      <c r="D1683" s="2">
        <v>0</v>
      </c>
      <c r="E1683" s="2">
        <v>0</v>
      </c>
      <c r="F1683" s="2">
        <v>0</v>
      </c>
      <c r="G1683" s="3">
        <f t="shared" si="70"/>
        <v>25410.229799999997</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131081.82</v>
      </c>
      <c r="D1684" s="2">
        <v>0</v>
      </c>
      <c r="E1684" s="2">
        <v>0</v>
      </c>
      <c r="F1684" s="2">
        <v>0</v>
      </c>
      <c r="G1684" s="3">
        <f t="shared" si="70"/>
        <v>13501.427460000001</v>
      </c>
      <c r="H1684" s="3">
        <f t="shared" si="71"/>
        <v>0.17999999999301508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19671.46</v>
      </c>
      <c r="D1686" s="14">
        <v>0</v>
      </c>
      <c r="E1686" s="14">
        <v>0</v>
      </c>
      <c r="F1686" s="14">
        <v>0</v>
      </c>
      <c r="G1686" s="15">
        <f t="shared" si="70"/>
        <v>2065.5032999999999</v>
      </c>
      <c r="H1686" s="15">
        <f t="shared" si="71"/>
        <v>0.45999999999912689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399"/>
      <c r="D2" s="5"/>
      <c r="E2" s="5"/>
      <c r="F2" s="5"/>
      <c r="G2" s="5"/>
      <c r="H2" s="5"/>
      <c r="I2" s="5"/>
      <c r="J2" s="5"/>
      <c r="K2" s="5"/>
      <c r="L2" s="5"/>
      <c r="M2" s="5"/>
      <c r="N2" s="5"/>
      <c r="O2" s="5"/>
      <c r="P2" s="5"/>
    </row>
    <row r="3" spans="1:16" ht="18.75" customHeight="1" x14ac:dyDescent="0.2">
      <c r="A3" s="222" t="s">
        <v>2020</v>
      </c>
      <c r="B3" s="410"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3" t="s">
        <v>2102</v>
      </c>
      <c r="C46" s="399"/>
      <c r="D46" s="5"/>
      <c r="E46" s="5"/>
      <c r="F46" s="5"/>
      <c r="G46" s="5"/>
      <c r="H46" s="5"/>
      <c r="I46" s="5"/>
      <c r="J46" s="5"/>
      <c r="K46" s="5"/>
      <c r="L46" s="5"/>
      <c r="M46" s="5"/>
      <c r="N46" s="5"/>
      <c r="O46" s="5"/>
      <c r="P46" s="5"/>
    </row>
    <row r="47" spans="1:16" ht="66" hidden="1" customHeight="1" x14ac:dyDescent="0.2">
      <c r="A47" s="39" t="s">
        <v>2103</v>
      </c>
      <c r="B47" s="404" t="s">
        <v>2104</v>
      </c>
      <c r="C47" s="404"/>
      <c r="D47" s="5"/>
      <c r="E47" s="5"/>
      <c r="F47" s="5"/>
      <c r="G47" s="5"/>
      <c r="H47" s="5"/>
      <c r="I47" s="5"/>
      <c r="J47" s="5"/>
      <c r="K47" s="5"/>
      <c r="L47" s="5"/>
      <c r="M47" s="5"/>
      <c r="N47" s="5"/>
      <c r="O47" s="5"/>
      <c r="P47" s="5"/>
    </row>
    <row r="48" spans="1:16" ht="123.75" customHeight="1" x14ac:dyDescent="0.2">
      <c r="A48" s="202" t="s">
        <v>2105</v>
      </c>
      <c r="B48" s="402" t="s">
        <v>2106</v>
      </c>
      <c r="C48" s="401"/>
      <c r="D48" s="5"/>
      <c r="E48" s="5"/>
      <c r="F48" s="5"/>
      <c r="G48" s="5"/>
      <c r="H48" s="5"/>
      <c r="I48" s="5"/>
      <c r="J48" s="5"/>
      <c r="K48" s="5"/>
      <c r="L48" s="5"/>
      <c r="M48" s="5"/>
      <c r="N48" s="5"/>
      <c r="O48" s="5"/>
      <c r="P48" s="5"/>
    </row>
    <row r="49" spans="1:16" ht="34.5" customHeight="1" x14ac:dyDescent="0.2">
      <c r="A49" s="202" t="s">
        <v>2107</v>
      </c>
      <c r="B49" s="400" t="s">
        <v>2108</v>
      </c>
      <c r="C49" s="401"/>
      <c r="D49" s="5"/>
      <c r="E49" s="5"/>
      <c r="F49" s="5"/>
      <c r="G49" s="5"/>
      <c r="H49" s="5"/>
      <c r="I49" s="5"/>
      <c r="J49" s="5"/>
      <c r="K49" s="5"/>
      <c r="L49" s="5"/>
      <c r="M49" s="5"/>
      <c r="N49" s="5"/>
      <c r="O49" s="5"/>
      <c r="P49" s="5"/>
    </row>
    <row r="50" spans="1:16" ht="34.5" customHeight="1" x14ac:dyDescent="0.2">
      <c r="A50" s="202" t="s">
        <v>2109</v>
      </c>
      <c r="B50" s="400" t="s">
        <v>2110</v>
      </c>
      <c r="C50" s="401"/>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05" t="s">
        <v>2116</v>
      </c>
      <c r="C53" s="406"/>
      <c r="D53" s="5"/>
      <c r="E53" s="5"/>
      <c r="F53" s="5"/>
      <c r="G53" s="5"/>
      <c r="H53" s="5"/>
      <c r="I53" s="5"/>
      <c r="J53" s="5"/>
      <c r="K53" s="5"/>
      <c r="L53" s="5"/>
      <c r="M53" s="5"/>
      <c r="N53" s="5"/>
      <c r="O53" s="5"/>
      <c r="P53" s="5"/>
    </row>
    <row r="54" spans="1:16" ht="31.5" customHeight="1" x14ac:dyDescent="0.2">
      <c r="A54" s="224" t="s">
        <v>2117</v>
      </c>
      <c r="B54" s="405" t="s">
        <v>2118</v>
      </c>
      <c r="C54" s="406"/>
      <c r="D54" s="5"/>
      <c r="E54" s="5"/>
      <c r="F54" s="5"/>
      <c r="G54" s="5"/>
      <c r="H54" s="5"/>
      <c r="I54" s="5"/>
      <c r="J54" s="5"/>
      <c r="K54" s="5"/>
      <c r="L54" s="5"/>
      <c r="M54" s="5"/>
      <c r="N54" s="5"/>
      <c r="O54" s="5"/>
      <c r="P54" s="5"/>
    </row>
    <row r="55" spans="1:16" ht="54.6" customHeight="1" x14ac:dyDescent="0.2">
      <c r="A55" s="224" t="s">
        <v>2119</v>
      </c>
      <c r="B55" s="405" t="s">
        <v>2120</v>
      </c>
      <c r="C55" s="406"/>
      <c r="D55" s="5"/>
      <c r="E55" s="5"/>
      <c r="F55" s="5"/>
      <c r="G55" s="5"/>
      <c r="H55" s="5"/>
      <c r="I55" s="5"/>
      <c r="J55" s="5"/>
      <c r="K55" s="5"/>
      <c r="L55" s="5"/>
      <c r="M55" s="5"/>
      <c r="N55" s="5"/>
      <c r="O55" s="5"/>
      <c r="P55" s="5"/>
    </row>
    <row r="56" spans="1:16" ht="54.6" customHeight="1" x14ac:dyDescent="0.2">
      <c r="A56" s="224" t="s">
        <v>2121</v>
      </c>
      <c r="B56" s="405" t="s">
        <v>2122</v>
      </c>
      <c r="C56" s="406"/>
      <c r="D56" s="5"/>
      <c r="E56" s="5"/>
      <c r="F56" s="5"/>
      <c r="G56" s="5"/>
      <c r="H56" s="5"/>
      <c r="I56" s="5"/>
      <c r="J56" s="5"/>
      <c r="K56" s="5"/>
      <c r="L56" s="5"/>
      <c r="M56" s="5"/>
      <c r="N56" s="5"/>
      <c r="O56" s="5"/>
      <c r="P56" s="5"/>
    </row>
    <row r="57" spans="1:16" ht="54" customHeight="1" x14ac:dyDescent="0.2">
      <c r="A57" s="224" t="s">
        <v>2123</v>
      </c>
      <c r="B57" s="405" t="s">
        <v>2124</v>
      </c>
      <c r="C57" s="406"/>
      <c r="D57" s="5"/>
      <c r="E57" s="5"/>
      <c r="F57" s="5"/>
      <c r="G57" s="5"/>
      <c r="H57" s="5"/>
      <c r="I57" s="5"/>
      <c r="J57" s="5"/>
      <c r="K57" s="5"/>
      <c r="L57" s="5"/>
      <c r="M57" s="5"/>
      <c r="N57" s="5"/>
      <c r="O57" s="5"/>
      <c r="P57" s="5"/>
    </row>
    <row r="58" spans="1:16" ht="31.15" customHeight="1" x14ac:dyDescent="0.2">
      <c r="A58" s="270" t="s">
        <v>2125</v>
      </c>
      <c r="B58" s="396" t="s">
        <v>2126</v>
      </c>
      <c r="C58" s="397"/>
      <c r="D58" s="5"/>
      <c r="E58" s="5"/>
      <c r="F58" s="5"/>
      <c r="G58" s="5"/>
      <c r="H58" s="5"/>
      <c r="I58" s="5"/>
      <c r="J58" s="5"/>
      <c r="K58" s="5"/>
      <c r="L58" s="5"/>
      <c r="M58" s="5"/>
      <c r="N58" s="5"/>
      <c r="O58" s="5"/>
      <c r="P58" s="5"/>
    </row>
    <row r="59" spans="1:16" ht="46.5" customHeight="1" x14ac:dyDescent="0.2">
      <c r="A59" s="302" t="s">
        <v>2127</v>
      </c>
      <c r="B59" s="411" t="s">
        <v>2128</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13061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2"/>
      <c r="F8" s="346" t="s">
        <v>1978</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1979</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1980</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1981</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1982</v>
      </c>
      <c r="G12" s="357"/>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2"/>
      <c r="F13" s="329" t="s">
        <v>1986</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2252792.7300000004</v>
      </c>
      <c r="I17" s="275">
        <f>'PR-RAS'!E6</f>
        <v>2576599.12</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2208500.63</v>
      </c>
      <c r="I18" s="275">
        <f>'PR-RAS'!E152</f>
        <v>2727901.93</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58582.809999999459</v>
      </c>
      <c r="I20" s="275">
        <f>'PR-RAS'!E650</f>
        <v>367276.19000000024</v>
      </c>
      <c r="J20" s="5"/>
      <c r="K20" s="5"/>
      <c r="L20" s="5"/>
      <c r="M20" s="5"/>
      <c r="N20" s="5"/>
      <c r="O20" s="5"/>
      <c r="P20" s="5"/>
      <c r="Q20" s="5"/>
      <c r="R20" s="5"/>
      <c r="S20" s="5"/>
      <c r="T20" s="5"/>
      <c r="U20" s="5"/>
      <c r="V20" s="5"/>
      <c r="W20" s="5"/>
    </row>
    <row r="21" spans="1:23" ht="29.25" customHeight="1" x14ac:dyDescent="0.2">
      <c r="A21" s="200" t="s">
        <v>1987</v>
      </c>
      <c r="B21" s="333" t="s">
        <v>8</v>
      </c>
      <c r="C21" s="334"/>
      <c r="D21" s="334"/>
      <c r="E21" s="334"/>
      <c r="F21" s="335"/>
      <c r="G21" s="201" t="s">
        <v>9</v>
      </c>
      <c r="H21" s="265" t="s">
        <v>1988</v>
      </c>
      <c r="I21" s="266" t="s">
        <v>1989</v>
      </c>
      <c r="J21" s="5"/>
      <c r="K21" s="5"/>
      <c r="L21" s="5"/>
      <c r="M21" s="5"/>
      <c r="N21" s="5"/>
      <c r="O21" s="5"/>
      <c r="P21" s="5"/>
      <c r="Q21" s="5"/>
      <c r="R21" s="5"/>
      <c r="S21" s="5"/>
      <c r="T21" s="5"/>
      <c r="U21" s="5"/>
      <c r="V21" s="5"/>
      <c r="W21" s="5"/>
    </row>
    <row r="22" spans="1:23" ht="12.75" customHeight="1" x14ac:dyDescent="0.2">
      <c r="A22" s="353" t="s">
        <v>1978</v>
      </c>
      <c r="B22" s="336" t="str">
        <f>BILANCA!B7</f>
        <v>Nefinancijska imovina (šifre 01+02+03+04+05+06)</v>
      </c>
      <c r="C22" s="337"/>
      <c r="D22" s="337"/>
      <c r="E22" s="337"/>
      <c r="F22" s="338"/>
      <c r="G22" s="126" t="str">
        <f>BILANCA!C7</f>
        <v>B002</v>
      </c>
      <c r="H22" s="275">
        <f>BILANCA!D7</f>
        <v>155086.92000000007</v>
      </c>
      <c r="I22" s="275">
        <f>BILANCA!E7</f>
        <v>255891.20000000004</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148430.37</v>
      </c>
      <c r="I23" s="275">
        <f>BILANCA!E69</f>
        <v>212496.59999999998</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206354.36999999997</v>
      </c>
      <c r="I24" s="275">
        <f>BILANCA!E177</f>
        <v>399873.18</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97162.920000000013</v>
      </c>
      <c r="I25" s="275">
        <f>BILANCA!E251</f>
        <v>68514.62</v>
      </c>
      <c r="J25" s="5"/>
      <c r="K25" s="5"/>
      <c r="L25" s="5"/>
      <c r="M25" s="5"/>
      <c r="N25" s="5"/>
      <c r="O25" s="5"/>
      <c r="P25" s="5"/>
      <c r="Q25" s="5"/>
      <c r="R25" s="5"/>
      <c r="S25" s="5"/>
      <c r="T25" s="5"/>
      <c r="U25" s="5"/>
      <c r="V25" s="5"/>
      <c r="W25" s="5"/>
    </row>
    <row r="26" spans="1:23" ht="48" x14ac:dyDescent="0.2">
      <c r="A26" s="200" t="s">
        <v>1987</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1990</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2279593.65</v>
      </c>
      <c r="I30" s="275">
        <f>'RAS-funkcijski'!E114</f>
        <v>2885292.61</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2279593.65</v>
      </c>
      <c r="I31" s="275">
        <f>'RAS-funkcijski'!E141</f>
        <v>2885292.61</v>
      </c>
      <c r="J31" s="5"/>
      <c r="K31" s="5"/>
      <c r="L31" s="5"/>
      <c r="M31" s="5"/>
      <c r="N31" s="5"/>
      <c r="O31" s="5"/>
      <c r="P31" s="5"/>
      <c r="Q31" s="5"/>
      <c r="R31" s="5"/>
      <c r="S31" s="5"/>
      <c r="T31" s="5"/>
      <c r="U31" s="5"/>
      <c r="V31" s="5"/>
      <c r="W31" s="5"/>
    </row>
    <row r="32" spans="1:23" ht="29.25" customHeight="1" x14ac:dyDescent="0.2">
      <c r="A32" s="200" t="s">
        <v>1987</v>
      </c>
      <c r="B32" s="333" t="s">
        <v>8</v>
      </c>
      <c r="C32" s="334"/>
      <c r="D32" s="334"/>
      <c r="E32" s="334"/>
      <c r="F32" s="335"/>
      <c r="G32" s="201" t="s">
        <v>9</v>
      </c>
      <c r="H32" s="265" t="s">
        <v>1991</v>
      </c>
      <c r="I32" s="266" t="s">
        <v>1992</v>
      </c>
      <c r="J32" s="5"/>
      <c r="K32" s="5"/>
      <c r="L32" s="5"/>
      <c r="M32" s="5"/>
      <c r="N32" s="5"/>
      <c r="O32" s="5"/>
      <c r="P32" s="5"/>
      <c r="Q32" s="5"/>
      <c r="R32" s="5"/>
      <c r="S32" s="5"/>
      <c r="T32" s="5"/>
      <c r="U32" s="5"/>
      <c r="V32" s="5"/>
      <c r="W32" s="5"/>
    </row>
    <row r="33" spans="1:23" ht="12.75" customHeight="1" x14ac:dyDescent="0.2">
      <c r="A33" s="353" t="s">
        <v>1980</v>
      </c>
      <c r="B33" s="350" t="str">
        <f>'P-VRIO'!B5</f>
        <v>Promjene u vrijednosti i obujmu imovine (šifre 91511+91512)</v>
      </c>
      <c r="C33" s="337"/>
      <c r="D33" s="337"/>
      <c r="E33" s="337"/>
      <c r="F33" s="33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3" t="s">
        <v>8</v>
      </c>
      <c r="C37" s="334"/>
      <c r="D37" s="334"/>
      <c r="E37" s="334"/>
      <c r="F37" s="335"/>
      <c r="G37" s="201" t="s">
        <v>9</v>
      </c>
      <c r="H37" s="265" t="s">
        <v>1988</v>
      </c>
      <c r="I37" s="266" t="s">
        <v>1950</v>
      </c>
      <c r="J37" s="5"/>
      <c r="K37" s="5"/>
      <c r="L37" s="5"/>
      <c r="M37" s="5"/>
      <c r="N37" s="5"/>
      <c r="O37" s="5"/>
      <c r="P37" s="5"/>
      <c r="Q37" s="5"/>
      <c r="R37" s="5"/>
      <c r="S37" s="5"/>
      <c r="T37" s="5"/>
      <c r="U37" s="5"/>
      <c r="V37" s="5"/>
      <c r="W37" s="5"/>
    </row>
    <row r="38" spans="1:23" ht="12.75" customHeight="1" x14ac:dyDescent="0.2">
      <c r="A38" s="353" t="s">
        <v>1981</v>
      </c>
      <c r="B38" s="336" t="str">
        <f>OBVEZE!B5</f>
        <v>Stanje obveza 1. siječnja (=stanju obveza iz Izvještaja o obvezama na 31. prosinca prethodne godine)</v>
      </c>
      <c r="C38" s="337"/>
      <c r="D38" s="337"/>
      <c r="E38" s="337"/>
      <c r="F38" s="338"/>
      <c r="G38" s="126" t="str">
        <f>OBVEZE!C5</f>
        <v>V001</v>
      </c>
      <c r="H38" s="275">
        <f>OBVEZE!D5</f>
        <v>206354.37</v>
      </c>
      <c r="I38" s="275" t="s">
        <v>1993</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1993</v>
      </c>
      <c r="I39" s="275">
        <f>OBVEZE!D44</f>
        <v>399873.18000000017</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1993</v>
      </c>
      <c r="I41" s="276">
        <f>OBVEZE!D104</f>
        <v>399873.18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D654" sqref="D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2252792.7300000004</v>
      </c>
      <c r="E6" s="60">
        <f>E7+E43+E49+E82+E106+E125+E134+E140</f>
        <v>2576599.12</v>
      </c>
      <c r="F6" s="45">
        <f t="shared" ref="F6:F132" si="0">IF(D6&lt;&gt;0,IF(E6/D6&gt;=100,"&gt;&gt;100",E6/D6*100),"-")</f>
        <v>114.3735544636634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1961081.6700000002</v>
      </c>
      <c r="E49" s="60">
        <f>E50+E53+E58+E61+E64+E68+E71+E74+E77</f>
        <v>2156744.21</v>
      </c>
      <c r="F49" s="45">
        <f t="shared" si="0"/>
        <v>109.97727646906208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1922687.33</v>
      </c>
      <c r="E68" s="60">
        <f t="shared" si="11"/>
        <v>2137644.65</v>
      </c>
      <c r="F68" s="45">
        <f t="shared" si="0"/>
        <v>111.18004558754751</v>
      </c>
    </row>
    <row r="69" spans="1:6" ht="12.75" customHeight="1" x14ac:dyDescent="0.2">
      <c r="A69" s="63" t="s">
        <v>141</v>
      </c>
      <c r="B69" s="64" t="s">
        <v>142</v>
      </c>
      <c r="C69" s="247" t="s">
        <v>141</v>
      </c>
      <c r="D69" s="194">
        <v>1922687.33</v>
      </c>
      <c r="E69" s="194">
        <v>2137644.65</v>
      </c>
      <c r="F69" s="45">
        <f t="shared" si="0"/>
        <v>111.18004558754751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38394.339999999997</v>
      </c>
      <c r="E77" s="60">
        <f t="shared" si="14"/>
        <v>19099.559999999998</v>
      </c>
      <c r="F77" s="45">
        <f t="shared" si="0"/>
        <v>49.745769819197307</v>
      </c>
    </row>
    <row r="78" spans="1:6" ht="12.75" customHeight="1" x14ac:dyDescent="0.2">
      <c r="A78" s="63">
        <v>6391</v>
      </c>
      <c r="B78" s="64" t="s">
        <v>159</v>
      </c>
      <c r="C78" s="247" t="s">
        <v>160</v>
      </c>
      <c r="D78" s="194">
        <v>5583.77</v>
      </c>
      <c r="E78" s="194">
        <v>2671.35</v>
      </c>
      <c r="F78" s="45">
        <f t="shared" si="0"/>
        <v>47.841333006194738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32810.57</v>
      </c>
      <c r="E80" s="194">
        <v>16428.21</v>
      </c>
      <c r="F80" s="45">
        <f t="shared" si="0"/>
        <v>50.069870776399185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270.04000000000002</v>
      </c>
      <c r="E82" s="60">
        <f t="shared" si="15"/>
        <v>0</v>
      </c>
      <c r="F82" s="45">
        <f t="shared" si="0"/>
        <v>0</v>
      </c>
    </row>
    <row r="83" spans="1:6" ht="12.75" customHeight="1" x14ac:dyDescent="0.2">
      <c r="A83" s="63">
        <v>641</v>
      </c>
      <c r="B83" s="64" t="s">
        <v>169</v>
      </c>
      <c r="C83" s="247" t="s">
        <v>170</v>
      </c>
      <c r="D83" s="60">
        <f t="shared" ref="D83:E83" si="16">SUM(D84:D90)</f>
        <v>270.04000000000002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270.04000000000002</v>
      </c>
      <c r="E90" s="194"/>
      <c r="F90" s="45">
        <f t="shared" si="0"/>
        <v>0</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1353.26</v>
      </c>
      <c r="E125" s="60">
        <f t="shared" si="22"/>
        <v>6140</v>
      </c>
      <c r="F125" s="45">
        <f t="shared" si="0"/>
        <v>453.71916704846075</v>
      </c>
    </row>
    <row r="126" spans="1:6" ht="12.75" customHeight="1" x14ac:dyDescent="0.2">
      <c r="A126" s="63">
        <v>661</v>
      </c>
      <c r="B126" s="65" t="s">
        <v>255</v>
      </c>
      <c r="C126" s="247" t="s">
        <v>256</v>
      </c>
      <c r="D126" s="60">
        <f t="shared" ref="D126:E126" si="23">SUM(D127:D128)</f>
        <v>1065</v>
      </c>
      <c r="E126" s="60">
        <f t="shared" si="23"/>
        <v>0</v>
      </c>
      <c r="F126" s="45">
        <f t="shared" si="0"/>
        <v>0</v>
      </c>
    </row>
    <row r="127" spans="1:6" ht="12.75" customHeight="1" x14ac:dyDescent="0.2">
      <c r="A127" s="63">
        <v>6614</v>
      </c>
      <c r="B127" s="65" t="s">
        <v>257</v>
      </c>
      <c r="C127" s="247" t="s">
        <v>258</v>
      </c>
      <c r="D127" s="194">
        <v>1065</v>
      </c>
      <c r="E127" s="194"/>
      <c r="F127" s="45">
        <f t="shared" si="0"/>
        <v>0</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288.26</v>
      </c>
      <c r="E129" s="60">
        <f t="shared" si="24"/>
        <v>6140</v>
      </c>
      <c r="F129" s="45">
        <f t="shared" si="0"/>
        <v>2130.0215083605076</v>
      </c>
    </row>
    <row r="130" spans="1:6" ht="12.75" customHeight="1" x14ac:dyDescent="0.2">
      <c r="A130" s="63">
        <v>6631</v>
      </c>
      <c r="B130" s="65" t="s">
        <v>263</v>
      </c>
      <c r="C130" s="247" t="s">
        <v>264</v>
      </c>
      <c r="D130" s="194">
        <v>38.36</v>
      </c>
      <c r="E130" s="194">
        <v>6140</v>
      </c>
      <c r="F130" s="45" t="str">
        <f t="shared" si="0"/>
        <v>&gt;&gt;100</v>
      </c>
    </row>
    <row r="131" spans="1:6" ht="12.75" customHeight="1" x14ac:dyDescent="0.2">
      <c r="A131" s="63">
        <v>6632</v>
      </c>
      <c r="B131" s="182" t="s">
        <v>265</v>
      </c>
      <c r="C131" s="247" t="s">
        <v>266</v>
      </c>
      <c r="D131" s="194">
        <v>249.9</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290087.76</v>
      </c>
      <c r="E134" s="60">
        <f t="shared" si="25"/>
        <v>413714.91</v>
      </c>
      <c r="F134" s="45">
        <f t="shared" ref="F134:F229" si="26">IF(D134&lt;&gt;0,IF(E134/D134&gt;=100,"&gt;&gt;100",E134/D134*100),"-")</f>
        <v>142.61715489133354</v>
      </c>
    </row>
    <row r="135" spans="1:6" ht="24" x14ac:dyDescent="0.2">
      <c r="A135" s="63">
        <v>671</v>
      </c>
      <c r="B135" s="182" t="s">
        <v>273</v>
      </c>
      <c r="C135" s="247" t="s">
        <v>274</v>
      </c>
      <c r="D135" s="60">
        <f t="shared" ref="D135:E135" si="27">SUM(D136:D138)</f>
        <v>290087.76</v>
      </c>
      <c r="E135" s="60">
        <f t="shared" si="27"/>
        <v>413714.91</v>
      </c>
      <c r="F135" s="45">
        <f t="shared" si="26"/>
        <v>142.61715489133354</v>
      </c>
    </row>
    <row r="136" spans="1:6" ht="12.75" customHeight="1" x14ac:dyDescent="0.2">
      <c r="A136" s="63">
        <v>6711</v>
      </c>
      <c r="B136" s="65" t="s">
        <v>275</v>
      </c>
      <c r="C136" s="247" t="s">
        <v>276</v>
      </c>
      <c r="D136" s="194">
        <v>210951.95</v>
      </c>
      <c r="E136" s="194">
        <v>382519.75</v>
      </c>
      <c r="F136" s="45">
        <f t="shared" si="26"/>
        <v>181.33027450089935</v>
      </c>
    </row>
    <row r="137" spans="1:6" ht="24" x14ac:dyDescent="0.2">
      <c r="A137" s="63">
        <v>6712</v>
      </c>
      <c r="B137" s="182" t="s">
        <v>277</v>
      </c>
      <c r="C137" s="247" t="s">
        <v>278</v>
      </c>
      <c r="D137" s="194">
        <v>79135.81</v>
      </c>
      <c r="E137" s="194">
        <v>31195.16</v>
      </c>
      <c r="F137" s="45">
        <f t="shared" si="26"/>
        <v>39.419777215902634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2208500.63</v>
      </c>
      <c r="E152" s="60">
        <f>E153+E164+E202+E221+E230+E262+E273</f>
        <v>2727901.93</v>
      </c>
      <c r="F152" s="45">
        <f t="shared" si="26"/>
        <v>123.51827719424288</v>
      </c>
    </row>
    <row r="153" spans="1:6" ht="12.75" customHeight="1" x14ac:dyDescent="0.2">
      <c r="A153" s="63">
        <v>31</v>
      </c>
      <c r="B153" s="64" t="s">
        <v>308</v>
      </c>
      <c r="C153" s="247" t="s">
        <v>3</v>
      </c>
      <c r="D153" s="60">
        <f t="shared" ref="D153:E153" si="30">D154+D159+D160</f>
        <v>1792340.7799999998</v>
      </c>
      <c r="E153" s="60">
        <f t="shared" si="30"/>
        <v>2289561.1</v>
      </c>
      <c r="F153" s="45">
        <f t="shared" si="26"/>
        <v>127.74139413376513</v>
      </c>
    </row>
    <row r="154" spans="1:6" ht="12.75" customHeight="1" x14ac:dyDescent="0.2">
      <c r="A154" s="63">
        <v>311</v>
      </c>
      <c r="B154" s="64" t="s">
        <v>309</v>
      </c>
      <c r="C154" s="247" t="s">
        <v>310</v>
      </c>
      <c r="D154" s="60">
        <f t="shared" ref="D154:E154" si="31">SUM(D155:D158)</f>
        <v>1499236.88</v>
      </c>
      <c r="E154" s="60">
        <f t="shared" si="31"/>
        <v>1915353.42</v>
      </c>
      <c r="F154" s="45">
        <f t="shared" si="26"/>
        <v>127.75522304387283</v>
      </c>
    </row>
    <row r="155" spans="1:6" ht="12.75" customHeight="1" x14ac:dyDescent="0.2">
      <c r="A155" s="63">
        <v>3111</v>
      </c>
      <c r="B155" s="64" t="s">
        <v>311</v>
      </c>
      <c r="C155" s="247" t="s">
        <v>312</v>
      </c>
      <c r="D155" s="194">
        <v>1403234.38</v>
      </c>
      <c r="E155" s="194">
        <v>1809877.16</v>
      </c>
      <c r="F155" s="45">
        <f t="shared" si="26"/>
        <v>128.97896358554158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30915.759999999998</v>
      </c>
      <c r="E157" s="194">
        <v>32911.93</v>
      </c>
      <c r="F157" s="45">
        <f t="shared" si="26"/>
        <v>106.45680390842729</v>
      </c>
    </row>
    <row r="158" spans="1:6" ht="12.75" customHeight="1" x14ac:dyDescent="0.2">
      <c r="A158" s="63">
        <v>3114</v>
      </c>
      <c r="B158" s="65" t="s">
        <v>317</v>
      </c>
      <c r="C158" s="247" t="s">
        <v>318</v>
      </c>
      <c r="D158" s="194">
        <v>65086.74</v>
      </c>
      <c r="E158" s="194">
        <v>72564.33</v>
      </c>
      <c r="F158" s="45">
        <f t="shared" si="26"/>
        <v>111.48865344922791</v>
      </c>
    </row>
    <row r="159" spans="1:6" ht="12.75" customHeight="1" x14ac:dyDescent="0.2">
      <c r="A159" s="63">
        <v>312</v>
      </c>
      <c r="B159" s="65" t="s">
        <v>319</v>
      </c>
      <c r="C159" s="247" t="s">
        <v>320</v>
      </c>
      <c r="D159" s="194">
        <v>64448.72</v>
      </c>
      <c r="E159" s="194">
        <v>79785.119999999995</v>
      </c>
      <c r="F159" s="45">
        <f t="shared" si="26"/>
        <v>123.79628330865219</v>
      </c>
    </row>
    <row r="160" spans="1:6" ht="12.75" customHeight="1" x14ac:dyDescent="0.2">
      <c r="A160" s="63">
        <v>313</v>
      </c>
      <c r="B160" s="65" t="s">
        <v>321</v>
      </c>
      <c r="C160" s="247" t="s">
        <v>322</v>
      </c>
      <c r="D160" s="60">
        <f t="shared" ref="D160:E160" si="32">SUM(D161:D163)</f>
        <v>228655.18</v>
      </c>
      <c r="E160" s="60">
        <f t="shared" si="32"/>
        <v>294422.56</v>
      </c>
      <c r="F160" s="45">
        <f t="shared" si="26"/>
        <v>128.76268974094529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228655.18</v>
      </c>
      <c r="E162" s="194">
        <v>294422.56</v>
      </c>
      <c r="F162" s="45">
        <f t="shared" si="26"/>
        <v>128.76268974094529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344646.85</v>
      </c>
      <c r="E164" s="60">
        <f>E165+E170+E178+E188+E189+E194</f>
        <v>353017.06000000011</v>
      </c>
      <c r="F164" s="45">
        <f t="shared" si="26"/>
        <v>102.42863383199357</v>
      </c>
    </row>
    <row r="165" spans="1:6" ht="12.75" customHeight="1" x14ac:dyDescent="0.2">
      <c r="A165" s="63">
        <v>321</v>
      </c>
      <c r="B165" s="64" t="s">
        <v>331</v>
      </c>
      <c r="C165" s="247" t="s">
        <v>332</v>
      </c>
      <c r="D165" s="60">
        <f t="shared" ref="D165:E165" si="33">SUM(D166:D169)</f>
        <v>51555.39</v>
      </c>
      <c r="E165" s="60">
        <f t="shared" si="33"/>
        <v>64304.68</v>
      </c>
      <c r="F165" s="45">
        <f t="shared" si="26"/>
        <v>124.72930570402048</v>
      </c>
    </row>
    <row r="166" spans="1:6" ht="12.75" customHeight="1" x14ac:dyDescent="0.2">
      <c r="A166" s="63">
        <v>3211</v>
      </c>
      <c r="B166" s="64" t="s">
        <v>333</v>
      </c>
      <c r="C166" s="247" t="s">
        <v>334</v>
      </c>
      <c r="D166" s="194">
        <v>6545.82</v>
      </c>
      <c r="E166" s="194">
        <v>10910.29</v>
      </c>
      <c r="F166" s="45">
        <f t="shared" si="26"/>
        <v>166.67568005230822</v>
      </c>
    </row>
    <row r="167" spans="1:6" ht="12.75" customHeight="1" x14ac:dyDescent="0.2">
      <c r="A167" s="63">
        <v>3212</v>
      </c>
      <c r="B167" s="64" t="s">
        <v>335</v>
      </c>
      <c r="C167" s="247" t="s">
        <v>336</v>
      </c>
      <c r="D167" s="194">
        <v>41200.57</v>
      </c>
      <c r="E167" s="194">
        <v>46240.13</v>
      </c>
      <c r="F167" s="45">
        <f t="shared" si="26"/>
        <v>112.23177252159375</v>
      </c>
    </row>
    <row r="168" spans="1:6" ht="12.75" customHeight="1" x14ac:dyDescent="0.2">
      <c r="A168" s="63">
        <v>3213</v>
      </c>
      <c r="B168" s="64" t="s">
        <v>337</v>
      </c>
      <c r="C168" s="247" t="s">
        <v>338</v>
      </c>
      <c r="D168" s="194">
        <v>3809</v>
      </c>
      <c r="E168" s="194">
        <v>7154.26</v>
      </c>
      <c r="F168" s="45">
        <f t="shared" si="26"/>
        <v>187.82515095825676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68375.28</v>
      </c>
      <c r="E170" s="60">
        <f t="shared" si="34"/>
        <v>69961.289999999994</v>
      </c>
      <c r="F170" s="45">
        <f t="shared" si="26"/>
        <v>102.31956636960022</v>
      </c>
    </row>
    <row r="171" spans="1:6" ht="12.75" customHeight="1" x14ac:dyDescent="0.2">
      <c r="A171" s="63">
        <v>3221</v>
      </c>
      <c r="B171" s="64" t="s">
        <v>343</v>
      </c>
      <c r="C171" s="247" t="s">
        <v>344</v>
      </c>
      <c r="D171" s="194">
        <v>17116.29</v>
      </c>
      <c r="E171" s="194">
        <v>17380.86</v>
      </c>
      <c r="F171" s="45">
        <f t="shared" si="26"/>
        <v>101.54572048031436</v>
      </c>
    </row>
    <row r="172" spans="1:6" ht="12.75" customHeight="1" x14ac:dyDescent="0.2">
      <c r="A172" s="63">
        <v>3222</v>
      </c>
      <c r="B172" s="64" t="s">
        <v>345</v>
      </c>
      <c r="C172" s="247" t="s">
        <v>346</v>
      </c>
      <c r="D172" s="194">
        <v>25846.05</v>
      </c>
      <c r="E172" s="194">
        <v>29174.73</v>
      </c>
      <c r="F172" s="45">
        <f t="shared" si="26"/>
        <v>112.87887317404402</v>
      </c>
    </row>
    <row r="173" spans="1:6" ht="12.75" customHeight="1" x14ac:dyDescent="0.2">
      <c r="A173" s="63">
        <v>3223</v>
      </c>
      <c r="B173" s="65" t="s">
        <v>347</v>
      </c>
      <c r="C173" s="247" t="s">
        <v>348</v>
      </c>
      <c r="D173" s="194">
        <v>24731.59</v>
      </c>
      <c r="E173" s="194">
        <v>22106.66</v>
      </c>
      <c r="F173" s="45">
        <f t="shared" si="26"/>
        <v>89.386327365122909</v>
      </c>
    </row>
    <row r="174" spans="1:6" ht="12.75" customHeight="1" x14ac:dyDescent="0.2">
      <c r="A174" s="63">
        <v>3224</v>
      </c>
      <c r="B174" s="65" t="s">
        <v>349</v>
      </c>
      <c r="C174" s="247" t="s">
        <v>350</v>
      </c>
      <c r="D174" s="194">
        <v>563.99</v>
      </c>
      <c r="E174" s="194">
        <v>751.04</v>
      </c>
      <c r="F174" s="45">
        <f t="shared" si="26"/>
        <v>133.16548165747619</v>
      </c>
    </row>
    <row r="175" spans="1:6" ht="12.75" customHeight="1" x14ac:dyDescent="0.2">
      <c r="A175" s="63">
        <v>3225</v>
      </c>
      <c r="B175" s="65" t="s">
        <v>351</v>
      </c>
      <c r="C175" s="247" t="s">
        <v>352</v>
      </c>
      <c r="D175" s="194">
        <v>38.36</v>
      </c>
      <c r="E175" s="194">
        <v>548</v>
      </c>
      <c r="F175" s="45">
        <f t="shared" si="26"/>
        <v>1428.5714285714287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79</v>
      </c>
      <c r="E177" s="194"/>
      <c r="F177" s="45">
        <f t="shared" si="26"/>
        <v>0</v>
      </c>
    </row>
    <row r="178" spans="1:6" ht="12.75" customHeight="1" x14ac:dyDescent="0.2">
      <c r="A178" s="63">
        <v>323</v>
      </c>
      <c r="B178" s="65" t="s">
        <v>357</v>
      </c>
      <c r="C178" s="247" t="s">
        <v>358</v>
      </c>
      <c r="D178" s="60">
        <f t="shared" ref="D178:E178" si="35">SUM(D179:D187)</f>
        <v>215879.77</v>
      </c>
      <c r="E178" s="60">
        <f t="shared" si="35"/>
        <v>213625.50000000006</v>
      </c>
      <c r="F178" s="45">
        <f t="shared" si="26"/>
        <v>98.955775244711475</v>
      </c>
    </row>
    <row r="179" spans="1:6" ht="12.75" customHeight="1" x14ac:dyDescent="0.2">
      <c r="A179" s="63">
        <v>3231</v>
      </c>
      <c r="B179" s="65" t="s">
        <v>359</v>
      </c>
      <c r="C179" s="247" t="s">
        <v>360</v>
      </c>
      <c r="D179" s="194">
        <v>167108.82999999999</v>
      </c>
      <c r="E179" s="194">
        <v>171491.39</v>
      </c>
      <c r="F179" s="45">
        <f t="shared" si="26"/>
        <v>102.62257835208351</v>
      </c>
    </row>
    <row r="180" spans="1:6" ht="12.75" customHeight="1" x14ac:dyDescent="0.2">
      <c r="A180" s="63">
        <v>3232</v>
      </c>
      <c r="B180" s="65" t="s">
        <v>361</v>
      </c>
      <c r="C180" s="247" t="s">
        <v>362</v>
      </c>
      <c r="D180" s="194">
        <v>22308.66</v>
      </c>
      <c r="E180" s="194">
        <v>8718.1</v>
      </c>
      <c r="F180" s="45">
        <f t="shared" si="26"/>
        <v>39.079442691761855</v>
      </c>
    </row>
    <row r="181" spans="1:6" ht="12.75" customHeight="1" x14ac:dyDescent="0.2">
      <c r="A181" s="63">
        <v>3233</v>
      </c>
      <c r="B181" s="65" t="s">
        <v>363</v>
      </c>
      <c r="C181" s="247" t="s">
        <v>364</v>
      </c>
      <c r="D181" s="194">
        <v>248.85</v>
      </c>
      <c r="E181" s="194">
        <v>497.7</v>
      </c>
      <c r="F181" s="45">
        <f t="shared" si="26"/>
        <v>200</v>
      </c>
    </row>
    <row r="182" spans="1:6" ht="12.75" customHeight="1" x14ac:dyDescent="0.2">
      <c r="A182" s="63">
        <v>3234</v>
      </c>
      <c r="B182" s="65" t="s">
        <v>365</v>
      </c>
      <c r="C182" s="247" t="s">
        <v>366</v>
      </c>
      <c r="D182" s="194">
        <v>4216.43</v>
      </c>
      <c r="E182" s="194">
        <v>2034.8</v>
      </c>
      <c r="F182" s="45">
        <f t="shared" si="26"/>
        <v>48.258835080862241</v>
      </c>
    </row>
    <row r="183" spans="1:6" ht="12.75" customHeight="1" x14ac:dyDescent="0.2">
      <c r="A183" s="63">
        <v>3235</v>
      </c>
      <c r="B183" s="64" t="s">
        <v>367</v>
      </c>
      <c r="C183" s="247" t="s">
        <v>368</v>
      </c>
      <c r="D183" s="194">
        <v>2983.26</v>
      </c>
      <c r="E183" s="194">
        <v>3369.06</v>
      </c>
      <c r="F183" s="45">
        <f t="shared" si="26"/>
        <v>112.9321614609521</v>
      </c>
    </row>
    <row r="184" spans="1:6" ht="12.75" customHeight="1" x14ac:dyDescent="0.2">
      <c r="A184" s="63">
        <v>3236</v>
      </c>
      <c r="B184" s="64" t="s">
        <v>369</v>
      </c>
      <c r="C184" s="247" t="s">
        <v>370</v>
      </c>
      <c r="D184" s="194">
        <v>966.91</v>
      </c>
      <c r="E184" s="194">
        <v>6161.89</v>
      </c>
      <c r="F184" s="45">
        <f t="shared" si="26"/>
        <v>637.27647867950486</v>
      </c>
    </row>
    <row r="185" spans="1:6" ht="12.75" customHeight="1" x14ac:dyDescent="0.2">
      <c r="A185" s="63">
        <v>3237</v>
      </c>
      <c r="B185" s="64" t="s">
        <v>371</v>
      </c>
      <c r="C185" s="247" t="s">
        <v>372</v>
      </c>
      <c r="D185" s="194">
        <v>6335.29</v>
      </c>
      <c r="E185" s="194">
        <v>10417.94</v>
      </c>
      <c r="F185" s="45">
        <f t="shared" si="26"/>
        <v>164.44298524613711</v>
      </c>
    </row>
    <row r="186" spans="1:6" ht="12.75" customHeight="1" x14ac:dyDescent="0.2">
      <c r="A186" s="63">
        <v>3238</v>
      </c>
      <c r="B186" s="64" t="s">
        <v>373</v>
      </c>
      <c r="C186" s="247" t="s">
        <v>374</v>
      </c>
      <c r="D186" s="194">
        <v>3695.36</v>
      </c>
      <c r="E186" s="194">
        <v>3730.48</v>
      </c>
      <c r="F186" s="45">
        <f t="shared" si="26"/>
        <v>100.95038101835816</v>
      </c>
    </row>
    <row r="187" spans="1:6" ht="12.75" customHeight="1" x14ac:dyDescent="0.2">
      <c r="A187" s="63">
        <v>3239</v>
      </c>
      <c r="B187" s="64" t="s">
        <v>375</v>
      </c>
      <c r="C187" s="247" t="s">
        <v>376</v>
      </c>
      <c r="D187" s="194">
        <v>8016.18</v>
      </c>
      <c r="E187" s="194">
        <v>7204.14</v>
      </c>
      <c r="F187" s="45">
        <f t="shared" si="26"/>
        <v>89.869987949372401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8836.41</v>
      </c>
      <c r="E194" s="60">
        <f t="shared" si="36"/>
        <v>5125.59</v>
      </c>
      <c r="F194" s="45">
        <f t="shared" si="26"/>
        <v>58.005343799122045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3004.35</v>
      </c>
      <c r="E196" s="194">
        <v>2942.35</v>
      </c>
      <c r="F196" s="45">
        <f t="shared" si="26"/>
        <v>97.936325661124698</v>
      </c>
    </row>
    <row r="197" spans="1:6" ht="12.75" customHeight="1" x14ac:dyDescent="0.2">
      <c r="A197" s="63">
        <v>3293</v>
      </c>
      <c r="B197" s="64" t="s">
        <v>395</v>
      </c>
      <c r="C197" s="247" t="s">
        <v>396</v>
      </c>
      <c r="D197" s="194">
        <v>1609.06</v>
      </c>
      <c r="E197" s="194">
        <v>1240</v>
      </c>
      <c r="F197" s="45">
        <f t="shared" si="26"/>
        <v>77.06362721091817</v>
      </c>
    </row>
    <row r="198" spans="1:6" ht="12.75" customHeight="1" x14ac:dyDescent="0.2">
      <c r="A198" s="63">
        <v>3294</v>
      </c>
      <c r="B198" s="64" t="s">
        <v>397</v>
      </c>
      <c r="C198" s="247" t="s">
        <v>398</v>
      </c>
      <c r="D198" s="194">
        <v>135</v>
      </c>
      <c r="E198" s="194">
        <v>220</v>
      </c>
      <c r="F198" s="45">
        <f t="shared" si="26"/>
        <v>162.96296296296296</v>
      </c>
    </row>
    <row r="199" spans="1:6" ht="12.75" customHeight="1" x14ac:dyDescent="0.2">
      <c r="A199" s="63">
        <v>3295</v>
      </c>
      <c r="B199" s="64" t="s">
        <v>399</v>
      </c>
      <c r="C199" s="247" t="s">
        <v>400</v>
      </c>
      <c r="D199" s="194">
        <v>4088</v>
      </c>
      <c r="E199" s="194">
        <v>655.24</v>
      </c>
      <c r="F199" s="45">
        <f t="shared" si="26"/>
        <v>16.028375733855185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v>68</v>
      </c>
      <c r="F201" s="45" t="str">
        <f t="shared" si="26"/>
        <v>-</v>
      </c>
    </row>
    <row r="202" spans="1:6" ht="12.75" customHeight="1" x14ac:dyDescent="0.2">
      <c r="A202" s="63">
        <v>34</v>
      </c>
      <c r="B202" s="183" t="s">
        <v>405</v>
      </c>
      <c r="C202" s="247" t="s">
        <v>406</v>
      </c>
      <c r="D202" s="60">
        <f t="shared" ref="D202:E202" si="37">D203+D208+D216</f>
        <v>539.95000000000005</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539.95000000000005</v>
      </c>
      <c r="E216" s="60">
        <f t="shared" si="40"/>
        <v>0</v>
      </c>
      <c r="F216" s="45">
        <f t="shared" si="26"/>
        <v>0</v>
      </c>
    </row>
    <row r="217" spans="1:6" ht="12.75" customHeight="1" x14ac:dyDescent="0.2">
      <c r="A217" s="63">
        <v>3431</v>
      </c>
      <c r="B217" s="182" t="s">
        <v>435</v>
      </c>
      <c r="C217" s="247" t="s">
        <v>436</v>
      </c>
      <c r="D217" s="194">
        <v>106.4</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433.55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70973.05</v>
      </c>
      <c r="E262" s="60">
        <f t="shared" si="55"/>
        <v>85323.77</v>
      </c>
      <c r="F262" s="45">
        <f t="shared" ref="F262:F268" si="56">IF(D262&lt;&gt;0,IF(E262/D262&gt;=100,"&gt;&gt;100",E262/D262*100),"-")</f>
        <v>120.21995673005456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70973.05</v>
      </c>
      <c r="E269" s="60">
        <f t="shared" si="58"/>
        <v>85323.77</v>
      </c>
      <c r="F269" s="45">
        <f t="shared" ref="F269:F272" si="59">IF(D269&lt;&gt;0,IF(E269/D269&gt;=100,"&gt;&gt;100",E269/D269*100),"-")</f>
        <v>120.21995673005456</v>
      </c>
    </row>
    <row r="270" spans="1:6" ht="12.75" customHeight="1" x14ac:dyDescent="0.2">
      <c r="A270" s="63">
        <v>3721</v>
      </c>
      <c r="B270" s="65" t="s">
        <v>532</v>
      </c>
      <c r="C270" s="247" t="s">
        <v>533</v>
      </c>
      <c r="D270" s="194">
        <v>70614.86</v>
      </c>
      <c r="E270" s="194">
        <v>83869.72</v>
      </c>
      <c r="F270" s="45">
        <f t="shared" si="59"/>
        <v>118.7706383613874</v>
      </c>
    </row>
    <row r="271" spans="1:6" ht="12.75" customHeight="1" x14ac:dyDescent="0.2">
      <c r="A271" s="63">
        <v>3722</v>
      </c>
      <c r="B271" s="65" t="s">
        <v>534</v>
      </c>
      <c r="C271" s="247" t="s">
        <v>535</v>
      </c>
      <c r="D271" s="194">
        <v>358.19</v>
      </c>
      <c r="E271" s="194">
        <v>1454.05</v>
      </c>
      <c r="F271" s="45">
        <f t="shared" si="59"/>
        <v>405.94377285798038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2208500.63</v>
      </c>
      <c r="E299" s="60">
        <f>E152-E297+E298</f>
        <v>2727901.93</v>
      </c>
      <c r="F299" s="45">
        <f t="shared" si="68"/>
        <v>123.51827719424288</v>
      </c>
    </row>
    <row r="300" spans="1:6" ht="12.75" customHeight="1" x14ac:dyDescent="0.2">
      <c r="A300" s="63" t="s">
        <v>581</v>
      </c>
      <c r="B300" s="64" t="s">
        <v>592</v>
      </c>
      <c r="C300" s="247" t="s">
        <v>593</v>
      </c>
      <c r="D300" s="60">
        <f>IF(D6&gt;=D299,D6-D299,0)</f>
        <v>44292.100000000559</v>
      </c>
      <c r="E300" s="60">
        <f>IF(E6&gt;=E299,E6-E299,0)</f>
        <v>0</v>
      </c>
      <c r="F300" s="45">
        <f t="shared" si="68"/>
        <v>0</v>
      </c>
    </row>
    <row r="301" spans="1:6" ht="12.75" customHeight="1" x14ac:dyDescent="0.2">
      <c r="A301" s="63" t="s">
        <v>581</v>
      </c>
      <c r="B301" s="64" t="s">
        <v>594</v>
      </c>
      <c r="C301" s="247" t="s">
        <v>595</v>
      </c>
      <c r="D301" s="60">
        <f>IF(D299&gt;=D6,D299-D6,0)</f>
        <v>0</v>
      </c>
      <c r="E301" s="60">
        <f>IF(E299&gt;=E6,E299-E6,0)</f>
        <v>151302.81000000006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31781.89</v>
      </c>
      <c r="E303" s="194">
        <v>58582.7</v>
      </c>
      <c r="F303" s="45">
        <f t="shared" si="68"/>
        <v>184.32730086222057</v>
      </c>
    </row>
    <row r="304" spans="1:6" ht="12.75" customHeight="1" x14ac:dyDescent="0.2">
      <c r="A304" s="63">
        <v>96</v>
      </c>
      <c r="B304" s="220" t="s">
        <v>600</v>
      </c>
      <c r="C304" s="247" t="s">
        <v>601</v>
      </c>
      <c r="D304" s="194">
        <v>0</v>
      </c>
      <c r="E304" s="194">
        <v>179240.8</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71093.02</v>
      </c>
      <c r="E360" s="60">
        <f t="shared" si="86"/>
        <v>157390.68</v>
      </c>
      <c r="F360" s="45">
        <f t="shared" si="72"/>
        <v>221.38696597781328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71093.02</v>
      </c>
      <c r="E373" s="60">
        <f t="shared" si="90"/>
        <v>30515.68</v>
      </c>
      <c r="F373" s="45">
        <f t="shared" si="72"/>
        <v>42.923595030848318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37783.020000000004</v>
      </c>
      <c r="E379" s="60">
        <f t="shared" si="92"/>
        <v>30205.68</v>
      </c>
      <c r="F379" s="45">
        <f t="shared" si="72"/>
        <v>79.945118203891582</v>
      </c>
    </row>
    <row r="380" spans="1:6" ht="12.75" customHeight="1" x14ac:dyDescent="0.2">
      <c r="A380" s="63">
        <v>4221</v>
      </c>
      <c r="B380" s="64" t="s">
        <v>647</v>
      </c>
      <c r="C380" s="247" t="s">
        <v>739</v>
      </c>
      <c r="D380" s="194">
        <v>11452.92</v>
      </c>
      <c r="E380" s="194">
        <v>26529.31</v>
      </c>
      <c r="F380" s="45">
        <f t="shared" si="72"/>
        <v>231.6379578308414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12890.76</v>
      </c>
      <c r="E382" s="194">
        <v>891.04</v>
      </c>
      <c r="F382" s="45">
        <f t="shared" si="72"/>
        <v>6.9122379130477949</v>
      </c>
    </row>
    <row r="383" spans="1:6" ht="12.75" customHeight="1" x14ac:dyDescent="0.2">
      <c r="A383" s="63">
        <v>4224</v>
      </c>
      <c r="B383" s="64" t="s">
        <v>653</v>
      </c>
      <c r="C383" s="247" t="s">
        <v>743</v>
      </c>
      <c r="D383" s="194">
        <v>659.18</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12186.75</v>
      </c>
      <c r="E385" s="194"/>
      <c r="F385" s="45">
        <f t="shared" si="72"/>
        <v>0</v>
      </c>
    </row>
    <row r="386" spans="1:6" ht="12.75" customHeight="1" x14ac:dyDescent="0.2">
      <c r="A386" s="63">
        <v>4227</v>
      </c>
      <c r="B386" s="183" t="s">
        <v>659</v>
      </c>
      <c r="C386" s="247" t="s">
        <v>746</v>
      </c>
      <c r="D386" s="194">
        <v>593.41</v>
      </c>
      <c r="E386" s="194">
        <v>2785.33</v>
      </c>
      <c r="F386" s="45">
        <f t="shared" si="72"/>
        <v>469.37699061357245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310</v>
      </c>
      <c r="E393" s="60">
        <f t="shared" si="94"/>
        <v>310</v>
      </c>
      <c r="F393" s="45">
        <f t="shared" si="72"/>
        <v>100</v>
      </c>
    </row>
    <row r="394" spans="1:6" ht="12.75" customHeight="1" x14ac:dyDescent="0.2">
      <c r="A394" s="63">
        <v>4241</v>
      </c>
      <c r="B394" s="64" t="s">
        <v>756</v>
      </c>
      <c r="C394" s="247" t="s">
        <v>757</v>
      </c>
      <c r="D394" s="194">
        <v>310</v>
      </c>
      <c r="E394" s="194">
        <v>310</v>
      </c>
      <c r="F394" s="45">
        <f t="shared" si="72"/>
        <v>100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33000</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33000</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126875</v>
      </c>
      <c r="F412" s="45" t="str">
        <f t="shared" si="72"/>
        <v>-</v>
      </c>
    </row>
    <row r="413" spans="1:6" ht="12.75" customHeight="1" x14ac:dyDescent="0.2">
      <c r="A413" s="63">
        <v>451</v>
      </c>
      <c r="B413" s="64" t="s">
        <v>784</v>
      </c>
      <c r="C413" s="247" t="s">
        <v>785</v>
      </c>
      <c r="D413" s="194">
        <v>0</v>
      </c>
      <c r="E413" s="194">
        <v>126875</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71093.02</v>
      </c>
      <c r="E418" s="60">
        <f t="shared" si="102"/>
        <v>157390.68</v>
      </c>
      <c r="F418" s="45">
        <f t="shared" si="72"/>
        <v>221.38696597781328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658.81</v>
      </c>
      <c r="E421" s="194">
        <v>658.81</v>
      </c>
      <c r="F421" s="45">
        <f t="shared" si="72"/>
        <v>100</v>
      </c>
    </row>
    <row r="422" spans="1:6" ht="12.75" customHeight="1" x14ac:dyDescent="0.2">
      <c r="A422" s="63" t="s">
        <v>581</v>
      </c>
      <c r="B422" s="64" t="s">
        <v>802</v>
      </c>
      <c r="C422" s="247" t="s">
        <v>803</v>
      </c>
      <c r="D422" s="60">
        <f>D6+D308</f>
        <v>2252792.7300000004</v>
      </c>
      <c r="E422" s="60">
        <f>E6+E308</f>
        <v>2576599.12</v>
      </c>
      <c r="F422" s="45">
        <f t="shared" si="72"/>
        <v>114.3735544636634</v>
      </c>
    </row>
    <row r="423" spans="1:6" ht="12.75" customHeight="1" x14ac:dyDescent="0.2">
      <c r="A423" s="63" t="s">
        <v>581</v>
      </c>
      <c r="B423" s="64" t="s">
        <v>804</v>
      </c>
      <c r="C423" s="247" t="s">
        <v>805</v>
      </c>
      <c r="D423" s="60">
        <f t="shared" ref="D423:E423" si="103">D299+D360</f>
        <v>2279593.65</v>
      </c>
      <c r="E423" s="60">
        <f t="shared" si="103"/>
        <v>2885292.6100000003</v>
      </c>
      <c r="F423" s="45">
        <f t="shared" si="72"/>
        <v>126.57047934836984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26800.91999999946</v>
      </c>
      <c r="E425" s="60">
        <f t="shared" si="105"/>
        <v>308693.49000000022</v>
      </c>
      <c r="F425" s="45">
        <f t="shared" si="72"/>
        <v>1151.8018411308508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31781.89</v>
      </c>
      <c r="E427" s="60">
        <f t="shared" si="107"/>
        <v>58582.7</v>
      </c>
      <c r="F427" s="45">
        <f t="shared" si="72"/>
        <v>184.32730086222057</v>
      </c>
    </row>
    <row r="428" spans="1:6" ht="24" x14ac:dyDescent="0.2">
      <c r="A428" s="249" t="s">
        <v>815</v>
      </c>
      <c r="B428" s="243" t="s">
        <v>816</v>
      </c>
      <c r="C428" s="250" t="s">
        <v>817</v>
      </c>
      <c r="D428" s="81">
        <f t="shared" ref="D428:E428" si="108">D304+D421</f>
        <v>658.81</v>
      </c>
      <c r="E428" s="81">
        <f t="shared" si="108"/>
        <v>179899.61</v>
      </c>
      <c r="F428" s="61" t="str">
        <f t="shared" si="72"/>
        <v>&gt;&gt;100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2252792.7300000004</v>
      </c>
      <c r="E643" s="60">
        <f>E422+E430</f>
        <v>2576599.12</v>
      </c>
      <c r="F643" s="45">
        <f t="shared" si="109"/>
        <v>114.3735544636634</v>
      </c>
    </row>
    <row r="644" spans="1:6" ht="12.75" customHeight="1" x14ac:dyDescent="0.2">
      <c r="A644" s="63" t="s">
        <v>581</v>
      </c>
      <c r="B644" s="64" t="s">
        <v>1237</v>
      </c>
      <c r="C644" s="247" t="s">
        <v>1238</v>
      </c>
      <c r="D644" s="60">
        <f>D423+D535</f>
        <v>2279593.65</v>
      </c>
      <c r="E644" s="60">
        <f>E423+E535</f>
        <v>2885292.6100000003</v>
      </c>
      <c r="F644" s="45">
        <f t="shared" si="109"/>
        <v>126.57047934836984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26800.91999999946</v>
      </c>
      <c r="E646" s="60">
        <f t="shared" si="164"/>
        <v>308693.49000000022</v>
      </c>
      <c r="F646" s="45">
        <f t="shared" si="109"/>
        <v>1151.8018411308508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31781.89</v>
      </c>
      <c r="E648" s="60">
        <f>IF(E427-E426+E642-E641&gt;=0,E427-E426+E642-E641,0)</f>
        <v>58582.7</v>
      </c>
      <c r="F648" s="45">
        <f t="shared" si="109"/>
        <v>184.32730086222057</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58582.809999999459</v>
      </c>
      <c r="E650" s="60">
        <f t="shared" si="166"/>
        <v>367276.19000000024</v>
      </c>
      <c r="F650" s="45">
        <f t="shared" si="109"/>
        <v>626.93508556520874</v>
      </c>
    </row>
    <row r="651" spans="1:6" ht="24" x14ac:dyDescent="0.2">
      <c r="A651" s="249" t="s">
        <v>1251</v>
      </c>
      <c r="B651" s="184" t="s">
        <v>1252</v>
      </c>
      <c r="C651" s="250" t="s">
        <v>1251</v>
      </c>
      <c r="D651" s="196">
        <v>140729.85999999999</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46</v>
      </c>
      <c r="E658" s="253">
        <v>46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39</v>
      </c>
      <c r="E660" s="253">
        <v>39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1922687.33</v>
      </c>
      <c r="E683" s="192">
        <v>2137644.65</v>
      </c>
      <c r="F683" s="71">
        <f t="shared" si="167"/>
        <v>111.18004558754751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3079.95</v>
      </c>
      <c r="F732" s="71" t="str">
        <f t="shared" si="167"/>
        <v>-</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41200.57</v>
      </c>
      <c r="E734" s="192">
        <v>46240.13</v>
      </c>
      <c r="F734" s="71">
        <f t="shared" si="167"/>
        <v>112.23177252159375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v>
      </c>
      <c r="E736" s="194">
        <v>4821.8999999999996</v>
      </c>
      <c r="F736" s="45" t="str">
        <f t="shared" si="167"/>
        <v>&gt;&gt;100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2849.03</v>
      </c>
      <c r="E738" s="194">
        <v>5315.27</v>
      </c>
      <c r="F738" s="45">
        <f t="shared" si="167"/>
        <v>186.56419904318312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4088</v>
      </c>
      <c r="E744" s="192">
        <v>655.24</v>
      </c>
      <c r="F744" s="71">
        <f t="shared" si="170"/>
        <v>16.028375733855185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70614.86</v>
      </c>
      <c r="E850" s="194">
        <v>83869.72</v>
      </c>
      <c r="F850" s="45">
        <f t="shared" si="169"/>
        <v>118.7706383613874</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358.19</v>
      </c>
      <c r="E855" s="194">
        <v>1454.05</v>
      </c>
      <c r="F855" s="45">
        <f t="shared" si="169"/>
        <v>405.94377285798038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5" zoomScaleNormal="100" workbookViewId="0">
      <selection activeCell="D74" sqref="D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1978</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303517.29000000004</v>
      </c>
      <c r="E6" s="180">
        <f t="shared" si="0"/>
        <v>468387.80000000005</v>
      </c>
      <c r="F6" s="181">
        <f t="shared" ref="F6:F298" si="1">IF(D6&gt;0,IF(E6/D6&gt;=100,"&gt;&gt;100",E6/D6*100),"-")</f>
        <v>154.31997300713905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155086.92000000007</v>
      </c>
      <c r="E7" s="79">
        <f t="shared" si="2"/>
        <v>255891.20000000004</v>
      </c>
      <c r="F7" s="71">
        <f t="shared" si="1"/>
        <v>164.99856983425803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154759.42000000007</v>
      </c>
      <c r="E12" s="79">
        <f t="shared" si="3"/>
        <v>255563.70000000004</v>
      </c>
      <c r="F12" s="71">
        <f t="shared" si="1"/>
        <v>165.13611901621235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16052.17</v>
      </c>
      <c r="E13" s="79">
        <f t="shared" si="4"/>
        <v>15848.84</v>
      </c>
      <c r="F13" s="71">
        <f t="shared" si="1"/>
        <v>98.733317676052522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16255.5</v>
      </c>
      <c r="E15" s="192">
        <v>16255.5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203.33</v>
      </c>
      <c r="E18" s="192">
        <v>406.66</v>
      </c>
      <c r="F18" s="71">
        <f t="shared" si="1"/>
        <v>200</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125043.04000000004</v>
      </c>
      <c r="E19" s="79">
        <f t="shared" si="5"/>
        <v>102485.61000000004</v>
      </c>
      <c r="F19" s="71">
        <f t="shared" si="1"/>
        <v>81.96026744071483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216668.99</v>
      </c>
      <c r="E20" s="192">
        <v>235953.46</v>
      </c>
      <c r="F20" s="71">
        <f t="shared" si="1"/>
        <v>108.90042917539793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2045.08</v>
      </c>
      <c r="E21" s="192">
        <v>1925.63</v>
      </c>
      <c r="F21" s="71">
        <f t="shared" si="1"/>
        <v>94.159152698182965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104588.23</v>
      </c>
      <c r="E22" s="192">
        <v>102952.59</v>
      </c>
      <c r="F22" s="71">
        <f t="shared" si="1"/>
        <v>98.436114656496244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12616.15</v>
      </c>
      <c r="E23" s="192">
        <v>11310.16</v>
      </c>
      <c r="F23" s="71">
        <f t="shared" si="1"/>
        <v>89.648268291039656</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1080.78</v>
      </c>
      <c r="E24" s="192">
        <v>1080.78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26586.62</v>
      </c>
      <c r="E25" s="192">
        <v>26326.75</v>
      </c>
      <c r="F25" s="71">
        <f t="shared" si="1"/>
        <v>99.022553449817991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21167.200000000001</v>
      </c>
      <c r="E26" s="192">
        <v>19752.84</v>
      </c>
      <c r="F26" s="71">
        <f t="shared" si="1"/>
        <v>93.318152613477451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259710.01</v>
      </c>
      <c r="E28" s="192">
        <v>296816.59999999998</v>
      </c>
      <c r="F28" s="71">
        <f t="shared" si="1"/>
        <v>114.28770111710365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13164.6</v>
      </c>
      <c r="E29" s="79">
        <f t="shared" si="6"/>
        <v>9654.0400000000009</v>
      </c>
      <c r="F29" s="71">
        <f t="shared" si="1"/>
        <v>73.333333333333343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28084.48</v>
      </c>
      <c r="E30" s="192">
        <v>28084.48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14919.88</v>
      </c>
      <c r="E34" s="192">
        <v>18430.439999999999</v>
      </c>
      <c r="F34" s="71">
        <f t="shared" si="1"/>
        <v>123.52941176470588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499.59999999999945</v>
      </c>
      <c r="E35" s="79">
        <f t="shared" si="7"/>
        <v>700.19999999999982</v>
      </c>
      <c r="F35" s="71">
        <f t="shared" si="1"/>
        <v>140.15212169735801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6523.98</v>
      </c>
      <c r="E36" s="192">
        <v>6833.98</v>
      </c>
      <c r="F36" s="71">
        <f t="shared" si="1"/>
        <v>104.75170064899034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6024.38</v>
      </c>
      <c r="E40" s="192">
        <v>6133.78</v>
      </c>
      <c r="F40" s="71">
        <f t="shared" si="1"/>
        <v>101.81595450486189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1.0000000000218279E-2</v>
      </c>
      <c r="E45" s="79">
        <f t="shared" si="9"/>
        <v>126875.01</v>
      </c>
      <c r="F45" s="71" t="str">
        <f t="shared" si="1"/>
        <v>&gt;&gt;100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2791.34</v>
      </c>
      <c r="E47" s="192">
        <v>2791.34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126875</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2791.33</v>
      </c>
      <c r="E50" s="192">
        <v>2791.33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327.5</v>
      </c>
      <c r="E52" s="79">
        <f t="shared" si="10"/>
        <v>327.5</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23088.7</v>
      </c>
      <c r="E54" s="192">
        <v>23636.7</v>
      </c>
      <c r="F54" s="71">
        <f t="shared" si="1"/>
        <v>102.37345541325411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22761.200000000001</v>
      </c>
      <c r="E55" s="192">
        <v>23309.200000000001</v>
      </c>
      <c r="F55" s="71">
        <f t="shared" si="1"/>
        <v>102.40760592587385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148430.37</v>
      </c>
      <c r="E69" s="79">
        <f>E70+E82+E88+E119+E135+E147+E165+E171</f>
        <v>212496.59999999998</v>
      </c>
      <c r="F69" s="71">
        <f t="shared" si="1"/>
        <v>143.16248083192139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3866.86</v>
      </c>
      <c r="E82" s="79">
        <f>SUM(E83:E85)-E86+E87</f>
        <v>10146.89</v>
      </c>
      <c r="F82" s="71">
        <f t="shared" si="1"/>
        <v>262.40644864308507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777.83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3866.86</v>
      </c>
      <c r="E87" s="192">
        <v>9369.06</v>
      </c>
      <c r="F87" s="71">
        <f t="shared" si="1"/>
        <v>242.29116130400374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3174.84</v>
      </c>
      <c r="E147" s="79">
        <f t="shared" si="24"/>
        <v>201690.9</v>
      </c>
      <c r="F147" s="71">
        <f t="shared" si="1"/>
        <v>6352.7894319083789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179240.8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179240.8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352.4</v>
      </c>
      <c r="E161" s="192">
        <v>352.4</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2822.44</v>
      </c>
      <c r="E162" s="192">
        <v>22097.7</v>
      </c>
      <c r="F162" s="71">
        <f t="shared" si="1"/>
        <v>782.92895508850495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658.81</v>
      </c>
      <c r="E165" s="79">
        <f t="shared" si="26"/>
        <v>658.81</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658.81</v>
      </c>
      <c r="E167" s="192">
        <v>658.81</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140729.85999999999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140729.85999999999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303517.28999999998</v>
      </c>
      <c r="E176" s="79">
        <f>E177+E251</f>
        <v>468387.8</v>
      </c>
      <c r="F176" s="71">
        <f t="shared" si="1"/>
        <v>154.31997300713905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206354.36999999997</v>
      </c>
      <c r="E177" s="79">
        <f>E178+E197+E203+E219+E247+E248</f>
        <v>399873.18</v>
      </c>
      <c r="F177" s="71">
        <f t="shared" si="1"/>
        <v>193.77984580602779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200016.21999999997</v>
      </c>
      <c r="E178" s="79">
        <f>SUM(E179:E181)+E185+E186+SUM(E194:E196)</f>
        <v>249119.89999999997</v>
      </c>
      <c r="F178" s="71">
        <f t="shared" si="1"/>
        <v>124.54984900724551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137540.4</v>
      </c>
      <c r="E179" s="192">
        <v>199478.11</v>
      </c>
      <c r="F179" s="71">
        <f t="shared" si="1"/>
        <v>145.03237594190506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41704.629999999997</v>
      </c>
      <c r="E180" s="192">
        <v>41897.65</v>
      </c>
      <c r="F180" s="71">
        <f t="shared" si="1"/>
        <v>100.46282630969272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8.02</v>
      </c>
      <c r="E181" s="79">
        <f t="shared" si="28"/>
        <v>8.02</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8.02</v>
      </c>
      <c r="E184" s="192">
        <v>8.02</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6311.78</v>
      </c>
      <c r="E194" s="192">
        <v>7736.12</v>
      </c>
      <c r="F194" s="71">
        <f t="shared" si="1"/>
        <v>122.56637588762599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14451.39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6338.15</v>
      </c>
      <c r="E197" s="79">
        <f>SUM(E198:E202)</f>
        <v>131081.82</v>
      </c>
      <c r="F197" s="71">
        <f t="shared" si="1"/>
        <v>2068.1400724186083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6338.15</v>
      </c>
      <c r="E199" s="192">
        <v>4206.82</v>
      </c>
      <c r="F199" s="71">
        <f t="shared" ref="F199:F202" si="30">IF(D199&gt;0,IF(E199/D199&gt;=100,"&gt;&gt;100",E199/D199*100),"-")</f>
        <v>66.372995274646385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126875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19671.46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97162.920000000013</v>
      </c>
      <c r="E251" s="79">
        <f>+E252+E255-E264+E274+E291</f>
        <v>68514.62</v>
      </c>
      <c r="F251" s="71">
        <f t="shared" si="1"/>
        <v>70.51519242114172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155086.92000000001</v>
      </c>
      <c r="E252" s="79">
        <f>E253-E254</f>
        <v>255891.20000000001</v>
      </c>
      <c r="F252" s="71">
        <f t="shared" si="1"/>
        <v>164.99856983425809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155086.92000000001</v>
      </c>
      <c r="E253" s="192">
        <v>255891.20000000001</v>
      </c>
      <c r="F253" s="71">
        <f t="shared" si="1"/>
        <v>164.99856983425809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-58582.810000000005</v>
      </c>
      <c r="E255" s="79">
        <f>E256-E260</f>
        <v>-367276.19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58582.810000000005</v>
      </c>
      <c r="E260" s="79">
        <f>SUM(E261:E263)</f>
        <v>367276.19</v>
      </c>
      <c r="F260" s="71">
        <f t="shared" si="1"/>
        <v>626.93508556520237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52554.66</v>
      </c>
      <c r="E261" s="192">
        <v>240401.19</v>
      </c>
      <c r="F261" s="71">
        <f t="shared" si="1"/>
        <v>457.43077778450089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6028.15</v>
      </c>
      <c r="E262" s="192">
        <v>126875</v>
      </c>
      <c r="F262" s="71">
        <f t="shared" si="1"/>
        <v>2104.7087414878529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179240.8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179240.8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179240.8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658.81</v>
      </c>
      <c r="E291" s="79">
        <f>SUM(E292:E295)</f>
        <v>658.81</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658.81</v>
      </c>
      <c r="E293" s="192">
        <v>658.81</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2145421.14</v>
      </c>
      <c r="E297" s="79">
        <f t="shared" si="42"/>
        <v>2131672.81</v>
      </c>
      <c r="F297" s="71">
        <f t="shared" si="1"/>
        <v>99.35917803065928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2145421.14</v>
      </c>
      <c r="E298" s="193">
        <v>2131672.81</v>
      </c>
      <c r="F298" s="75">
        <f t="shared" si="1"/>
        <v>99.35917803065928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352.4</v>
      </c>
      <c r="E302" s="192">
        <v>352.4</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2822.44</v>
      </c>
      <c r="E303" s="192">
        <v>201338.5</v>
      </c>
      <c r="F303" s="71">
        <f t="shared" si="43"/>
        <v>7133.4908802312893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230.64</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658.81</v>
      </c>
      <c r="E306" s="192">
        <v>428.17</v>
      </c>
      <c r="F306" s="71">
        <f t="shared" si="43"/>
        <v>64.991423931027157</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3866.33</v>
      </c>
      <c r="E308" s="192">
        <v>9368.5300000000007</v>
      </c>
      <c r="F308" s="71">
        <f t="shared" si="43"/>
        <v>242.31066670460103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0.53</v>
      </c>
      <c r="E311" s="192">
        <v>0.53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2822.44</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200016.22</v>
      </c>
      <c r="E337" s="328">
        <v>249119.9</v>
      </c>
      <c r="F337" s="71">
        <f t="shared" si="43"/>
        <v>124.54984900724551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6338.15</v>
      </c>
      <c r="E339" s="192">
        <v>131081.82</v>
      </c>
      <c r="F339" s="71">
        <f t="shared" si="43"/>
        <v>2068.1400724186083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1249.8399999999999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11302.18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777.83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7591.45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2145421.14</v>
      </c>
      <c r="E387" s="327">
        <v>2131672.81</v>
      </c>
      <c r="F387" s="71">
        <f t="shared" si="44"/>
        <v>99.35917803065928</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7" operator="lessThan">
      <formula>0</formula>
    </cfRule>
  </conditionalFormatting>
  <conditionalFormatting sqref="D176:E250">
    <cfRule type="cellIs" dxfId="25" priority="13" operator="lessThan">
      <formula>0</formula>
    </cfRule>
  </conditionalFormatting>
  <conditionalFormatting sqref="D254:E254">
    <cfRule type="cellIs" dxfId="24" priority="18" operator="lessThan">
      <formula>0</formula>
    </cfRule>
  </conditionalFormatting>
  <conditionalFormatting sqref="D256:E298">
    <cfRule type="cellIs" dxfId="23" priority="10" operator="lessThan">
      <formula>0</formula>
    </cfRule>
  </conditionalFormatting>
  <conditionalFormatting sqref="D300:E336 D388:E396 D338:E386 D337">
    <cfRule type="cellIs" dxfId="22" priority="8" operator="lessThan">
      <formula>0</formula>
    </cfRule>
  </conditionalFormatting>
  <conditionalFormatting sqref="D397:E397">
    <cfRule type="cellIs" dxfId="21" priority="9" operator="lessThan">
      <formula>-0.001</formula>
    </cfRule>
  </conditionalFormatting>
  <conditionalFormatting sqref="E387">
    <cfRule type="cellIs" dxfId="20" priority="6" operator="lessThan">
      <formula>0</formula>
    </cfRule>
  </conditionalFormatting>
  <conditionalFormatting sqref="D387">
    <cfRule type="cellIs" dxfId="19" priority="4" operator="lessThan">
      <formula>0</formula>
    </cfRule>
  </conditionalFormatting>
  <conditionalFormatting sqref="E33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2279593.65</v>
      </c>
      <c r="E114" s="60">
        <f t="shared" si="22"/>
        <v>2885292.61</v>
      </c>
      <c r="F114" s="45">
        <f t="shared" si="1"/>
        <v>126.57047934836983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2279593.65</v>
      </c>
      <c r="E115" s="60">
        <f t="shared" si="23"/>
        <v>2885292.61</v>
      </c>
      <c r="F115" s="45">
        <f t="shared" si="1"/>
        <v>126.57047934836983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2279593.65</v>
      </c>
      <c r="E117" s="194">
        <v>2885292.61</v>
      </c>
      <c r="F117" s="45">
        <f t="shared" si="1"/>
        <v>126.57047934836983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2279593.65</v>
      </c>
      <c r="E141" s="81">
        <f t="shared" si="28"/>
        <v>2885292.61</v>
      </c>
      <c r="F141" s="61">
        <f t="shared" si="1"/>
        <v>126.57047934836983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206354.37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2800756.39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2599000.0299999998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2163257.0699999998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350419.19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85323.77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157390.68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44365.68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2607237.58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2549896.35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2101311.7999999998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350233.73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83899.43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14451.39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32647.01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24694.22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399873.18000000017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399873.18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249119.9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131081.82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19671.46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13061</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1978</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1981</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1980</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2026-01-30T09:07:16Z</cp:lastPrinted>
  <dcterms:created xsi:type="dcterms:W3CDTF">2022-04-01T05:14:30Z</dcterms:created>
  <dcterms:modified xsi:type="dcterms:W3CDTF">2026-01-30T10:09:13Z</dcterms:modified>
</cp:coreProperties>
</file>